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09\CL 61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4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I18" i="4688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3" i="4689" l="1"/>
  <c r="U20" i="4688" s="1"/>
  <c r="J13" i="4689"/>
  <c r="P15" i="4688" s="1"/>
  <c r="J33" i="4689"/>
  <c r="Z25" i="4688" s="1"/>
  <c r="J16" i="4689"/>
  <c r="AF15" i="4688" s="1"/>
  <c r="J24" i="4689"/>
  <c r="Z20" i="4688" s="1"/>
  <c r="J26" i="4689"/>
  <c r="AK20" i="4688" s="1"/>
  <c r="J30" i="4689"/>
  <c r="J25" i="4688" s="1"/>
  <c r="J36" i="4689"/>
  <c r="AO25" i="4688" s="1"/>
  <c r="J31" i="4689"/>
  <c r="P25" i="4688" s="1"/>
  <c r="J34" i="4689"/>
  <c r="AF25" i="4688" s="1"/>
  <c r="J32" i="4689"/>
  <c r="U25" i="4688" s="1"/>
  <c r="J28" i="4689"/>
  <c r="D25" i="4688" s="1"/>
  <c r="J20" i="4689"/>
  <c r="G20" i="4688" s="1"/>
  <c r="J14" i="4689"/>
  <c r="U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Z33" i="4688"/>
  <c r="BO22" i="4688" s="1"/>
  <c r="V33" i="4688"/>
  <c r="BK22" i="4688" s="1"/>
  <c r="AO33" i="4688"/>
  <c r="CC22" i="4688" s="1"/>
  <c r="AL33" i="4688"/>
  <c r="BZ22" i="4688" s="1"/>
  <c r="AJ33" i="4688"/>
  <c r="BX22" i="4688" s="1"/>
  <c r="AI33" i="4688"/>
  <c r="BW22" i="4688" s="1"/>
  <c r="U23" i="4678"/>
  <c r="W33" i="4688"/>
  <c r="BL22" i="4688" s="1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U21" i="4688"/>
  <c r="P21" i="4688"/>
  <c r="J21" i="4688"/>
  <c r="G21" i="4688"/>
  <c r="D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<sst xmlns="http://schemas.openxmlformats.org/spreadsheetml/2006/main" count="654" uniqueCount="157">
  <si>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</si>
  <si>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</si>
  <si>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</si>
  <si>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</si>
  <si>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</si>
  <si>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</si>
  <si>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</si>
  <si>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</si>
  <si>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</si>
  <si>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</si>
  <si>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</si>
  <si>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</si>
  <si>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</si>
  <si>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</si>
  <si>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</si>
  <si>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</si>
  <si>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</si>
  <si>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</si>
  <si>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</si>
  <si>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</si>
  <si>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</si>
  <si>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</si>
  <si>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</si>
  <si>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</si>
  <si>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</si>
  <si>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</si>
  <si>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</si>
  <si>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</si>
  <si>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</si>
  <si>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</si>
  <si>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</si>
  <si>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</si>
  <si>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</si>
  <si>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</si>
  <si>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</si>
  <si>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</si>
  <si>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</si>
  <si>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</si>
  <si>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</si>
  <si>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</si>
  <si>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</si>
  <si>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</si>
  <si>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</si>
  <si>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</si>
  <si>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</si>
  <si>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</si>
  <si>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</si>
  <si>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</si>
  <si>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</si>
  <si>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</si>
  <si>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</si>
  <si>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</si>
  <si>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</si>
  <si>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</si>
  <si>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</si>
  <si>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</si>
  <si>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</si>
  <si>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</si>
  <si>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</si>
  <si>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</si>
  <si>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</si>
  <si>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</si>
  <si>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</si>
  <si>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</si>
  <si>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</si>
  <si>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</si>
  <si>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</si>
  <si>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</si>
  <si>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</si>
  <si>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</si>
  <si>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</si>
  <si>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</si>
  <si>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</si>
  <si>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</si>
  <si>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</si>
  <si>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</si>
  <si>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</si>
  <si>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</si>
  <si>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</si>
  <si>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</si>
  <si>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</si>
  <si>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</si>
  <si>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</si>
  <si>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</si>
  <si>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</si>
  <si>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</si>
  <si>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</si>
  <si>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</si>
  <si>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</si>
  <si>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</si>
  <si>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</si>
  <si>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</si>
  <si>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</si>
  <si>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</si>
  <si>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</si>
  <si>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</si>
  <si>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</si>
  <si>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</si>
  <si>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</si>
  <si>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</si>
  <si>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</si>
  <si>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</si>
  <si>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</si>
  <si>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</si>
  <si>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</si>
  <si>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</si>
  <si>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</si>
  <si>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</si>
  <si>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</si>
  <si>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</si>
  <si>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</si>
  <si>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</si>
  <si>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</si>
  <si>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</si>
  <si>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</si>
  <si>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</si>
  <si>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</si>
  <si>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</si>
  <si>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</si>
  <si>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</si>
  <si>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</si>
  <si>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</si>
  <si>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</si>
  <si>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</si>
  <si>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</si>
  <si>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</si>
  <si>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</si>
  <si>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</si>
  <si>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</si>
  <si>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</si>
  <si>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</si>
  <si>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</si>
  <si>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</si>
  <si>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</si>
  <si>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</si>
  <si>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</si>
  <si>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</si>
  <si>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</si>
  <si>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</si>
  <si>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</si>
  <si>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</si>
  <si>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</si>
  <si>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</si>
  <si>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</si>
  <si>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</si>
  <si>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</si>
  <si>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</si>
  <si>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</si>
  <si>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24</t>
  </si>
  <si>
    <t>GEOVANNIS GONZALEZ</t>
  </si>
  <si>
    <t xml:space="preserve"> ADOLFREDO FLOREZ</t>
  </si>
  <si>
    <t xml:space="preserve"> </t>
  </si>
  <si>
    <t xml:space="preserve">VOL MAX </t>
  </si>
  <si>
    <t>JULIO VASQUEZ</t>
  </si>
  <si>
    <t>8:45- 9:45</t>
  </si>
  <si>
    <t>SE AFORO HASTA 15:00PM POR MOTIVO DE LA GUACHERNA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</si>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</sst>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57</c:v>
                </c:pt>
                <c:pt idx="1">
                  <c:v>62</c:v>
                </c:pt>
                <c:pt idx="2">
                  <c:v>77</c:v>
                </c:pt>
                <c:pt idx="3">
                  <c:v>62</c:v>
                </c:pt>
                <c:pt idx="4">
                  <c:v>52</c:v>
                </c:pt>
                <c:pt idx="5">
                  <c:v>91</c:v>
                </c:pt>
                <c:pt idx="6">
                  <c:v>94.5</c:v>
                </c:pt>
                <c:pt idx="7">
                  <c:v>63.5</c:v>
                </c:pt>
                <c:pt idx="8">
                  <c:v>76</c:v>
                </c:pt>
                <c:pt idx="9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18088"/>
        <c:axId val="102272136"/>
      </c:barChart>
      <c:catAx>
        <c:axId val="16221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7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7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320</c:v>
                </c:pt>
                <c:pt idx="1">
                  <c:v>301.5</c:v>
                </c:pt>
                <c:pt idx="2">
                  <c:v>301.5</c:v>
                </c:pt>
                <c:pt idx="3">
                  <c:v>307.5</c:v>
                </c:pt>
                <c:pt idx="4">
                  <c:v>247</c:v>
                </c:pt>
                <c:pt idx="5">
                  <c:v>362.5</c:v>
                </c:pt>
                <c:pt idx="6">
                  <c:v>291.5</c:v>
                </c:pt>
                <c:pt idx="7">
                  <c:v>294</c:v>
                </c:pt>
                <c:pt idx="8">
                  <c:v>268</c:v>
                </c:pt>
                <c:pt idx="9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40112"/>
        <c:axId val="162948920"/>
      </c:barChart>
      <c:catAx>
        <c:axId val="16074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4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80528"/>
        <c:axId val="164080920"/>
      </c:barChart>
      <c:catAx>
        <c:axId val="16408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223.5</c:v>
                </c:pt>
                <c:pt idx="1">
                  <c:v>226.5</c:v>
                </c:pt>
                <c:pt idx="2">
                  <c:v>281</c:v>
                </c:pt>
                <c:pt idx="3">
                  <c:v>251.5</c:v>
                </c:pt>
                <c:pt idx="4">
                  <c:v>259.5</c:v>
                </c:pt>
                <c:pt idx="5">
                  <c:v>296.5</c:v>
                </c:pt>
                <c:pt idx="6">
                  <c:v>311.5</c:v>
                </c:pt>
                <c:pt idx="7">
                  <c:v>314.5</c:v>
                </c:pt>
                <c:pt idx="8">
                  <c:v>296</c:v>
                </c:pt>
                <c:pt idx="9">
                  <c:v>297.5</c:v>
                </c:pt>
                <c:pt idx="10">
                  <c:v>246.5</c:v>
                </c:pt>
                <c:pt idx="11">
                  <c:v>271.5</c:v>
                </c:pt>
                <c:pt idx="12">
                  <c:v>245.5</c:v>
                </c:pt>
                <c:pt idx="13">
                  <c:v>282.5</c:v>
                </c:pt>
                <c:pt idx="14">
                  <c:v>281.5</c:v>
                </c:pt>
                <c:pt idx="15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81704"/>
        <c:axId val="164082096"/>
      </c:barChart>
      <c:catAx>
        <c:axId val="16408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8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258</c:v>
                </c:pt>
                <c:pt idx="4">
                  <c:v>253</c:v>
                </c:pt>
                <c:pt idx="5">
                  <c:v>282</c:v>
                </c:pt>
                <c:pt idx="6">
                  <c:v>299.5</c:v>
                </c:pt>
                <c:pt idx="7">
                  <c:v>301</c:v>
                </c:pt>
                <c:pt idx="8">
                  <c:v>325</c:v>
                </c:pt>
                <c:pt idx="9">
                  <c:v>320.5</c:v>
                </c:pt>
                <c:pt idx="13">
                  <c:v>337.5</c:v>
                </c:pt>
                <c:pt idx="14">
                  <c:v>341</c:v>
                </c:pt>
                <c:pt idx="15">
                  <c:v>345</c:v>
                </c:pt>
                <c:pt idx="16">
                  <c:v>361.5</c:v>
                </c:pt>
                <c:pt idx="17">
                  <c:v>412</c:v>
                </c:pt>
                <c:pt idx="18">
                  <c:v>436</c:v>
                </c:pt>
                <c:pt idx="19">
                  <c:v>451.5</c:v>
                </c:pt>
                <c:pt idx="20">
                  <c:v>440</c:v>
                </c:pt>
                <c:pt idx="21">
                  <c:v>406.5</c:v>
                </c:pt>
                <c:pt idx="22">
                  <c:v>369.5</c:v>
                </c:pt>
                <c:pt idx="23">
                  <c:v>362.5</c:v>
                </c:pt>
                <c:pt idx="24">
                  <c:v>355.5</c:v>
                </c:pt>
                <c:pt idx="25">
                  <c:v>347.5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475.5</c:v>
                </c:pt>
                <c:pt idx="4">
                  <c:v>445.5</c:v>
                </c:pt>
                <c:pt idx="5">
                  <c:v>465.5</c:v>
                </c:pt>
                <c:pt idx="6">
                  <c:v>436</c:v>
                </c:pt>
                <c:pt idx="7">
                  <c:v>415</c:v>
                </c:pt>
                <c:pt idx="8">
                  <c:v>405.5</c:v>
                </c:pt>
                <c:pt idx="9">
                  <c:v>335</c:v>
                </c:pt>
                <c:pt idx="13">
                  <c:v>223</c:v>
                </c:pt>
                <c:pt idx="14">
                  <c:v>238</c:v>
                </c:pt>
                <c:pt idx="15">
                  <c:v>261.5</c:v>
                </c:pt>
                <c:pt idx="16">
                  <c:v>270.5</c:v>
                </c:pt>
                <c:pt idx="17">
                  <c:v>269</c:v>
                </c:pt>
                <c:pt idx="18">
                  <c:v>274</c:v>
                </c:pt>
                <c:pt idx="19">
                  <c:v>279</c:v>
                </c:pt>
                <c:pt idx="20">
                  <c:v>283</c:v>
                </c:pt>
                <c:pt idx="21">
                  <c:v>299.5</c:v>
                </c:pt>
                <c:pt idx="22">
                  <c:v>298.5</c:v>
                </c:pt>
                <c:pt idx="23">
                  <c:v>297.5</c:v>
                </c:pt>
                <c:pt idx="24">
                  <c:v>298</c:v>
                </c:pt>
                <c:pt idx="25">
                  <c:v>286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497</c:v>
                </c:pt>
                <c:pt idx="4">
                  <c:v>459</c:v>
                </c:pt>
                <c:pt idx="5">
                  <c:v>471</c:v>
                </c:pt>
                <c:pt idx="6">
                  <c:v>473</c:v>
                </c:pt>
                <c:pt idx="7">
                  <c:v>479</c:v>
                </c:pt>
                <c:pt idx="8">
                  <c:v>485.5</c:v>
                </c:pt>
                <c:pt idx="9">
                  <c:v>456.5</c:v>
                </c:pt>
                <c:pt idx="13">
                  <c:v>422</c:v>
                </c:pt>
                <c:pt idx="14">
                  <c:v>439.5</c:v>
                </c:pt>
                <c:pt idx="15">
                  <c:v>482</c:v>
                </c:pt>
                <c:pt idx="16">
                  <c:v>487</c:v>
                </c:pt>
                <c:pt idx="17">
                  <c:v>501</c:v>
                </c:pt>
                <c:pt idx="18">
                  <c:v>508.5</c:v>
                </c:pt>
                <c:pt idx="19">
                  <c:v>489</c:v>
                </c:pt>
                <c:pt idx="20">
                  <c:v>431.5</c:v>
                </c:pt>
                <c:pt idx="21">
                  <c:v>405.5</c:v>
                </c:pt>
                <c:pt idx="22">
                  <c:v>393</c:v>
                </c:pt>
                <c:pt idx="23">
                  <c:v>386</c:v>
                </c:pt>
                <c:pt idx="24">
                  <c:v>427.5</c:v>
                </c:pt>
                <c:pt idx="25">
                  <c:v>426.5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1230.5</c:v>
                </c:pt>
                <c:pt idx="4">
                  <c:v>1157.5</c:v>
                </c:pt>
                <c:pt idx="5">
                  <c:v>1218.5</c:v>
                </c:pt>
                <c:pt idx="6">
                  <c:v>1208.5</c:v>
                </c:pt>
                <c:pt idx="7">
                  <c:v>1195</c:v>
                </c:pt>
                <c:pt idx="8">
                  <c:v>1216</c:v>
                </c:pt>
                <c:pt idx="9">
                  <c:v>1112</c:v>
                </c:pt>
                <c:pt idx="13">
                  <c:v>982.5</c:v>
                </c:pt>
                <c:pt idx="14">
                  <c:v>1018.5</c:v>
                </c:pt>
                <c:pt idx="15">
                  <c:v>1088.5</c:v>
                </c:pt>
                <c:pt idx="16">
                  <c:v>1119</c:v>
                </c:pt>
                <c:pt idx="17">
                  <c:v>1182</c:v>
                </c:pt>
                <c:pt idx="18">
                  <c:v>1218.5</c:v>
                </c:pt>
                <c:pt idx="19">
                  <c:v>1219.5</c:v>
                </c:pt>
                <c:pt idx="20">
                  <c:v>1154.5</c:v>
                </c:pt>
                <c:pt idx="21">
                  <c:v>1111.5</c:v>
                </c:pt>
                <c:pt idx="22">
                  <c:v>1061</c:v>
                </c:pt>
                <c:pt idx="23">
                  <c:v>1046</c:v>
                </c:pt>
                <c:pt idx="24">
                  <c:v>1081</c:v>
                </c:pt>
                <c:pt idx="25">
                  <c:v>1060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82880"/>
        <c:axId val="164083272"/>
      </c:lineChart>
      <c:catAx>
        <c:axId val="164082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08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83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082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90</c:v>
                </c:pt>
                <c:pt idx="1">
                  <c:v>84</c:v>
                </c:pt>
                <c:pt idx="2">
                  <c:v>91.5</c:v>
                </c:pt>
                <c:pt idx="3">
                  <c:v>72</c:v>
                </c:pt>
                <c:pt idx="4">
                  <c:v>93.5</c:v>
                </c:pt>
                <c:pt idx="5">
                  <c:v>88</c:v>
                </c:pt>
                <c:pt idx="6">
                  <c:v>108</c:v>
                </c:pt>
                <c:pt idx="7">
                  <c:v>122.5</c:v>
                </c:pt>
                <c:pt idx="8">
                  <c:v>117.5</c:v>
                </c:pt>
                <c:pt idx="9">
                  <c:v>103.5</c:v>
                </c:pt>
                <c:pt idx="10">
                  <c:v>96.5</c:v>
                </c:pt>
                <c:pt idx="11">
                  <c:v>89</c:v>
                </c:pt>
                <c:pt idx="12">
                  <c:v>80.5</c:v>
                </c:pt>
                <c:pt idx="13">
                  <c:v>96.5</c:v>
                </c:pt>
                <c:pt idx="14">
                  <c:v>89.5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7664"/>
        <c:axId val="162173336"/>
      </c:barChart>
      <c:catAx>
        <c:axId val="16239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7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7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99368"/>
        <c:axId val="162573096"/>
      </c:barChart>
      <c:catAx>
        <c:axId val="16249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9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123.5</c:v>
                </c:pt>
                <c:pt idx="1">
                  <c:v>120</c:v>
                </c:pt>
                <c:pt idx="2">
                  <c:v>118.5</c:v>
                </c:pt>
                <c:pt idx="3">
                  <c:v>113.5</c:v>
                </c:pt>
                <c:pt idx="4">
                  <c:v>93.5</c:v>
                </c:pt>
                <c:pt idx="5">
                  <c:v>140</c:v>
                </c:pt>
                <c:pt idx="6">
                  <c:v>89</c:v>
                </c:pt>
                <c:pt idx="7">
                  <c:v>92.5</c:v>
                </c:pt>
                <c:pt idx="8">
                  <c:v>84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01656"/>
        <c:axId val="162856592"/>
      </c:barChart>
      <c:catAx>
        <c:axId val="16210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5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5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0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33040"/>
        <c:axId val="162833424"/>
      </c:barChart>
      <c:catAx>
        <c:axId val="16283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3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3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44</c:v>
                </c:pt>
                <c:pt idx="1">
                  <c:v>53.5</c:v>
                </c:pt>
                <c:pt idx="2">
                  <c:v>59.5</c:v>
                </c:pt>
                <c:pt idx="3">
                  <c:v>66</c:v>
                </c:pt>
                <c:pt idx="4">
                  <c:v>59</c:v>
                </c:pt>
                <c:pt idx="5">
                  <c:v>77</c:v>
                </c:pt>
                <c:pt idx="6">
                  <c:v>68.5</c:v>
                </c:pt>
                <c:pt idx="7">
                  <c:v>64.5</c:v>
                </c:pt>
                <c:pt idx="8">
                  <c:v>64</c:v>
                </c:pt>
                <c:pt idx="9">
                  <c:v>82</c:v>
                </c:pt>
                <c:pt idx="10">
                  <c:v>72.5</c:v>
                </c:pt>
                <c:pt idx="11">
                  <c:v>81</c:v>
                </c:pt>
                <c:pt idx="12">
                  <c:v>63</c:v>
                </c:pt>
                <c:pt idx="13">
                  <c:v>81</c:v>
                </c:pt>
                <c:pt idx="14">
                  <c:v>73</c:v>
                </c:pt>
                <c:pt idx="15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45784"/>
        <c:axId val="162946176"/>
      </c:barChart>
      <c:catAx>
        <c:axId val="1629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139.5</c:v>
                </c:pt>
                <c:pt idx="1">
                  <c:v>119.5</c:v>
                </c:pt>
                <c:pt idx="2">
                  <c:v>106</c:v>
                </c:pt>
                <c:pt idx="3">
                  <c:v>132</c:v>
                </c:pt>
                <c:pt idx="4">
                  <c:v>101.5</c:v>
                </c:pt>
                <c:pt idx="5">
                  <c:v>131.5</c:v>
                </c:pt>
                <c:pt idx="6">
                  <c:v>108</c:v>
                </c:pt>
                <c:pt idx="7">
                  <c:v>138</c:v>
                </c:pt>
                <c:pt idx="8">
                  <c:v>108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46960"/>
        <c:axId val="162947352"/>
      </c:barChart>
      <c:catAx>
        <c:axId val="16294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39720"/>
        <c:axId val="160739328"/>
      </c:barChart>
      <c:catAx>
        <c:axId val="160739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3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9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89.5</c:v>
                </c:pt>
                <c:pt idx="1">
                  <c:v>89</c:v>
                </c:pt>
                <c:pt idx="2">
                  <c:v>130</c:v>
                </c:pt>
                <c:pt idx="3">
                  <c:v>113.5</c:v>
                </c:pt>
                <c:pt idx="4">
                  <c:v>107</c:v>
                </c:pt>
                <c:pt idx="5">
                  <c:v>131.5</c:v>
                </c:pt>
                <c:pt idx="6">
                  <c:v>135</c:v>
                </c:pt>
                <c:pt idx="7">
                  <c:v>127.5</c:v>
                </c:pt>
                <c:pt idx="8">
                  <c:v>114.5</c:v>
                </c:pt>
                <c:pt idx="9">
                  <c:v>112</c:v>
                </c:pt>
                <c:pt idx="10">
                  <c:v>77.5</c:v>
                </c:pt>
                <c:pt idx="11">
                  <c:v>101.5</c:v>
                </c:pt>
                <c:pt idx="12">
                  <c:v>102</c:v>
                </c:pt>
                <c:pt idx="13">
                  <c:v>105</c:v>
                </c:pt>
                <c:pt idx="14">
                  <c:v>119</c:v>
                </c:pt>
                <c:pt idx="15">
                  <c:v>100.5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37368"/>
        <c:axId val="162948136"/>
      </c:barChart>
      <c:catAx>
        <c:axId val="16073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1309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42783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22</v>
      </c>
      <c r="C10" s="46">
        <v>36</v>
      </c>
      <c r="D10" s="46">
        <v>5</v>
      </c>
      <c r="E10" s="46">
        <v>0</v>
      </c>
      <c r="F10" s="6">
        <f t="shared" ref="F10:F22" si="0">B10*0.5+C10*1+D10*2+E10*2.5</f>
        <v>57</v>
      </c>
      <c r="G10" s="2"/>
      <c r="H10" s="19" t="s">
        <v>4</v>
      </c>
      <c r="I10" s="46">
        <v>18</v>
      </c>
      <c r="J10" s="46">
        <v>55</v>
      </c>
      <c r="K10" s="46">
        <v>4</v>
      </c>
      <c r="L10" s="46">
        <v>0</v>
      </c>
      <c r="M10" s="6">
        <f t="shared" ref="M10:M22" si="1">I10*0.5+J10*1+K10*2+L10*2.5</f>
        <v>72</v>
      </c>
      <c r="N10" s="9">
        <f>F20+F21+F22+M10</f>
        <v>337.5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42</v>
      </c>
      <c r="D11" s="46">
        <v>2</v>
      </c>
      <c r="E11" s="46">
        <v>1</v>
      </c>
      <c r="F11" s="6">
        <f t="shared" si="0"/>
        <v>62</v>
      </c>
      <c r="G11" s="2"/>
      <c r="H11" s="19" t="s">
        <v>5</v>
      </c>
      <c r="I11" s="46">
        <v>40</v>
      </c>
      <c r="J11" s="46">
        <v>61</v>
      </c>
      <c r="K11" s="46">
        <v>5</v>
      </c>
      <c r="L11" s="46">
        <v>1</v>
      </c>
      <c r="M11" s="6">
        <f t="shared" si="1"/>
        <v>93.5</v>
      </c>
      <c r="N11" s="9">
        <f>F21+F22+M10+M11</f>
        <v>341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45</v>
      </c>
      <c r="D12" s="46">
        <v>8</v>
      </c>
      <c r="E12" s="46">
        <v>0</v>
      </c>
      <c r="F12" s="6">
        <f t="shared" si="0"/>
        <v>77</v>
      </c>
      <c r="G12" s="2"/>
      <c r="H12" s="19" t="s">
        <v>6</v>
      </c>
      <c r="I12" s="46">
        <v>34</v>
      </c>
      <c r="J12" s="46">
        <v>56</v>
      </c>
      <c r="K12" s="46">
        <v>5</v>
      </c>
      <c r="L12" s="46">
        <v>2</v>
      </c>
      <c r="M12" s="6">
        <f t="shared" si="1"/>
        <v>88</v>
      </c>
      <c r="N12" s="2">
        <f>F22+M10+M11+M12</f>
        <v>345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35</v>
      </c>
      <c r="D13" s="46">
        <v>6</v>
      </c>
      <c r="E13" s="46">
        <v>0</v>
      </c>
      <c r="F13" s="6">
        <f t="shared" si="0"/>
        <v>62</v>
      </c>
      <c r="G13" s="2">
        <f t="shared" ref="G13:G19" si="3">F10+F11+F12+F13</f>
        <v>258</v>
      </c>
      <c r="H13" s="19" t="s">
        <v>7</v>
      </c>
      <c r="I13" s="46">
        <v>31</v>
      </c>
      <c r="J13" s="46">
        <v>84</v>
      </c>
      <c r="K13" s="46">
        <v>3</v>
      </c>
      <c r="L13" s="46">
        <v>1</v>
      </c>
      <c r="M13" s="6">
        <f t="shared" si="1"/>
        <v>108</v>
      </c>
      <c r="N13" s="2">
        <f t="shared" ref="N13:N18" si="4">M10+M11+M12+M13</f>
        <v>361.5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241</v>
      </c>
    </row>
    <row r="14" spans="1:28" ht="24" customHeight="1" x14ac:dyDescent="0.2">
      <c r="A14" s="18" t="s">
        <v>21</v>
      </c>
      <c r="B14" s="46">
        <v>27</v>
      </c>
      <c r="C14" s="46">
        <v>32</v>
      </c>
      <c r="D14" s="46">
        <v>2</v>
      </c>
      <c r="E14" s="46">
        <v>1</v>
      </c>
      <c r="F14" s="6">
        <f t="shared" si="0"/>
        <v>52</v>
      </c>
      <c r="G14" s="2">
        <f t="shared" si="3"/>
        <v>253</v>
      </c>
      <c r="H14" s="19" t="s">
        <v>9</v>
      </c>
      <c r="I14" s="46">
        <v>27</v>
      </c>
      <c r="J14" s="46">
        <v>96</v>
      </c>
      <c r="K14" s="46">
        <v>4</v>
      </c>
      <c r="L14" s="46">
        <v>2</v>
      </c>
      <c r="M14" s="6">
        <f t="shared" si="1"/>
        <v>122.5</v>
      </c>
      <c r="N14" s="2">
        <f t="shared" si="4"/>
        <v>412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250</v>
      </c>
    </row>
    <row r="15" spans="1:28" ht="24" customHeight="1" x14ac:dyDescent="0.2">
      <c r="A15" s="18" t="s">
        <v>23</v>
      </c>
      <c r="B15" s="46">
        <v>26</v>
      </c>
      <c r="C15" s="46">
        <v>64</v>
      </c>
      <c r="D15" s="46">
        <v>7</v>
      </c>
      <c r="E15" s="46">
        <v>0</v>
      </c>
      <c r="F15" s="6">
        <f t="shared" si="0"/>
        <v>91</v>
      </c>
      <c r="G15" s="2">
        <f t="shared" si="3"/>
        <v>282</v>
      </c>
      <c r="H15" s="19" t="s">
        <v>12</v>
      </c>
      <c r="I15" s="46">
        <v>35</v>
      </c>
      <c r="J15" s="46">
        <v>85</v>
      </c>
      <c r="K15" s="46">
        <v>5</v>
      </c>
      <c r="L15" s="46">
        <v>2</v>
      </c>
      <c r="M15" s="6">
        <f t="shared" si="1"/>
        <v>117.5</v>
      </c>
      <c r="N15" s="2">
        <f t="shared" si="4"/>
        <v>436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81">
        <v>262</v>
      </c>
    </row>
    <row r="16" spans="1:28" ht="24" customHeight="1" x14ac:dyDescent="0.2">
      <c r="A16" s="18" t="s">
        <v>39</v>
      </c>
      <c r="B16" s="46">
        <v>31</v>
      </c>
      <c r="C16" s="46">
        <v>55</v>
      </c>
      <c r="D16" s="46">
        <v>7</v>
      </c>
      <c r="E16" s="46">
        <v>4</v>
      </c>
      <c r="F16" s="6">
        <f t="shared" si="0"/>
        <v>94.5</v>
      </c>
      <c r="G16" s="2">
        <f t="shared" si="3"/>
        <v>299.5</v>
      </c>
      <c r="H16" s="19" t="s">
        <v>15</v>
      </c>
      <c r="I16" s="46">
        <v>28</v>
      </c>
      <c r="J16" s="46">
        <v>79</v>
      </c>
      <c r="K16" s="46">
        <v>4</v>
      </c>
      <c r="L16" s="46">
        <v>1</v>
      </c>
      <c r="M16" s="6">
        <f t="shared" si="1"/>
        <v>103.5</v>
      </c>
      <c r="N16" s="2">
        <f t="shared" si="4"/>
        <v>451.5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270.5</v>
      </c>
    </row>
    <row r="17" spans="1:28" ht="24" customHeight="1" x14ac:dyDescent="0.2">
      <c r="A17" s="18" t="s">
        <v>40</v>
      </c>
      <c r="B17" s="46">
        <v>32</v>
      </c>
      <c r="C17" s="46">
        <v>37</v>
      </c>
      <c r="D17" s="46">
        <v>4</v>
      </c>
      <c r="E17" s="46">
        <v>1</v>
      </c>
      <c r="F17" s="6">
        <f t="shared" si="0"/>
        <v>63.5</v>
      </c>
      <c r="G17" s="2">
        <f t="shared" si="3"/>
        <v>301</v>
      </c>
      <c r="H17" s="19" t="s">
        <v>18</v>
      </c>
      <c r="I17" s="46">
        <v>37</v>
      </c>
      <c r="J17" s="46">
        <v>59</v>
      </c>
      <c r="K17" s="46">
        <v>7</v>
      </c>
      <c r="L17" s="46">
        <v>2</v>
      </c>
      <c r="M17" s="6">
        <f t="shared" si="1"/>
        <v>96.5</v>
      </c>
      <c r="N17" s="2">
        <f t="shared" si="4"/>
        <v>440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24</v>
      </c>
      <c r="C18" s="46">
        <v>43</v>
      </c>
      <c r="D18" s="46">
        <v>3</v>
      </c>
      <c r="E18" s="46">
        <v>6</v>
      </c>
      <c r="F18" s="6">
        <f t="shared" si="0"/>
        <v>76</v>
      </c>
      <c r="G18" s="2">
        <f t="shared" si="3"/>
        <v>325</v>
      </c>
      <c r="H18" s="19" t="s">
        <v>20</v>
      </c>
      <c r="I18" s="46">
        <v>29</v>
      </c>
      <c r="J18" s="46">
        <v>56</v>
      </c>
      <c r="K18" s="46">
        <v>8</v>
      </c>
      <c r="L18" s="46">
        <v>1</v>
      </c>
      <c r="M18" s="6">
        <f t="shared" si="1"/>
        <v>89</v>
      </c>
      <c r="N18" s="2">
        <f t="shared" si="4"/>
        <v>406.5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20</v>
      </c>
      <c r="C19" s="47">
        <v>55</v>
      </c>
      <c r="D19" s="47">
        <v>7</v>
      </c>
      <c r="E19" s="47">
        <v>3</v>
      </c>
      <c r="F19" s="7">
        <f t="shared" si="0"/>
        <v>86.5</v>
      </c>
      <c r="G19" s="3">
        <f t="shared" si="3"/>
        <v>320.5</v>
      </c>
      <c r="H19" s="20" t="s">
        <v>22</v>
      </c>
      <c r="I19" s="45">
        <v>23</v>
      </c>
      <c r="J19" s="45">
        <v>54</v>
      </c>
      <c r="K19" s="45">
        <v>5</v>
      </c>
      <c r="L19" s="45">
        <v>2</v>
      </c>
      <c r="M19" s="6">
        <f t="shared" si="1"/>
        <v>80.5</v>
      </c>
      <c r="N19" s="2">
        <f>M16+M17+M18+M19</f>
        <v>369.5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24</v>
      </c>
      <c r="C20" s="45">
        <v>54</v>
      </c>
      <c r="D20" s="45">
        <v>7</v>
      </c>
      <c r="E20" s="45">
        <v>4</v>
      </c>
      <c r="F20" s="8">
        <f t="shared" si="0"/>
        <v>90</v>
      </c>
      <c r="G20" s="35"/>
      <c r="H20" s="19" t="s">
        <v>24</v>
      </c>
      <c r="I20" s="46">
        <v>35</v>
      </c>
      <c r="J20" s="46">
        <v>58</v>
      </c>
      <c r="K20" s="46">
        <v>8</v>
      </c>
      <c r="L20" s="46">
        <v>2</v>
      </c>
      <c r="M20" s="8">
        <f t="shared" si="1"/>
        <v>96.5</v>
      </c>
      <c r="N20" s="2">
        <f>M17+M18+M19+M20</f>
        <v>362.5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61</v>
      </c>
      <c r="D21" s="46">
        <v>5</v>
      </c>
      <c r="E21" s="46">
        <v>1</v>
      </c>
      <c r="F21" s="6">
        <f t="shared" si="0"/>
        <v>84</v>
      </c>
      <c r="G21" s="36"/>
      <c r="H21" s="20" t="s">
        <v>25</v>
      </c>
      <c r="I21" s="46">
        <v>33</v>
      </c>
      <c r="J21" s="46">
        <v>56</v>
      </c>
      <c r="K21" s="46">
        <v>6</v>
      </c>
      <c r="L21" s="46">
        <v>2</v>
      </c>
      <c r="M21" s="6">
        <f t="shared" si="1"/>
        <v>89.5</v>
      </c>
      <c r="N21" s="2">
        <f>M18+M19+M20+M21</f>
        <v>355.5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27</v>
      </c>
      <c r="C22" s="46">
        <v>57</v>
      </c>
      <c r="D22" s="46">
        <v>8</v>
      </c>
      <c r="E22" s="46">
        <v>2</v>
      </c>
      <c r="F22" s="6">
        <f t="shared" si="0"/>
        <v>91.5</v>
      </c>
      <c r="G22" s="2"/>
      <c r="H22" s="21" t="s">
        <v>26</v>
      </c>
      <c r="I22" s="47">
        <v>20</v>
      </c>
      <c r="J22" s="47">
        <v>59</v>
      </c>
      <c r="K22" s="47">
        <v>6</v>
      </c>
      <c r="L22" s="47">
        <v>0</v>
      </c>
      <c r="M22" s="6">
        <f t="shared" si="1"/>
        <v>81</v>
      </c>
      <c r="N22" s="3">
        <f>M19+M20+M21+M22</f>
        <v>347.5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325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451.5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0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154</v>
      </c>
      <c r="G24" s="88"/>
      <c r="H24" s="186"/>
      <c r="I24" s="187"/>
      <c r="J24" s="82" t="s">
        <v>73</v>
      </c>
      <c r="K24" s="86"/>
      <c r="L24" s="86"/>
      <c r="M24" s="87" t="s">
        <v>68</v>
      </c>
      <c r="N24" s="88"/>
      <c r="O24" s="186"/>
      <c r="P24" s="187"/>
      <c r="Q24" s="82" t="s">
        <v>73</v>
      </c>
      <c r="R24" s="86"/>
      <c r="S24" s="86"/>
      <c r="T24" s="87"/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61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1309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156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42783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77</v>
      </c>
      <c r="C10" s="46">
        <v>85</v>
      </c>
      <c r="D10" s="46">
        <v>0</v>
      </c>
      <c r="E10" s="46">
        <v>0</v>
      </c>
      <c r="F10" s="6">
        <f t="shared" ref="F10:F22" si="0">B10*0.5+C10*1+D10*2+E10*2.5</f>
        <v>123.5</v>
      </c>
      <c r="G10" s="2"/>
      <c r="H10" s="19" t="s">
        <v>4</v>
      </c>
      <c r="I10" s="46">
        <v>18</v>
      </c>
      <c r="J10" s="46">
        <v>53</v>
      </c>
      <c r="K10" s="46">
        <v>2</v>
      </c>
      <c r="L10" s="46">
        <v>0</v>
      </c>
      <c r="M10" s="6">
        <f t="shared" ref="M10:M22" si="1">I10*0.5+J10*1+K10*2+L10*2.5</f>
        <v>66</v>
      </c>
      <c r="N10" s="9">
        <f>F20+F21+F22+M10</f>
        <v>223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70</v>
      </c>
      <c r="C11" s="46">
        <v>80</v>
      </c>
      <c r="D11" s="46">
        <v>0</v>
      </c>
      <c r="E11" s="46">
        <v>2</v>
      </c>
      <c r="F11" s="6">
        <f t="shared" si="0"/>
        <v>120</v>
      </c>
      <c r="G11" s="2"/>
      <c r="H11" s="19" t="s">
        <v>5</v>
      </c>
      <c r="I11" s="46">
        <v>15</v>
      </c>
      <c r="J11" s="46">
        <v>47</v>
      </c>
      <c r="K11" s="46">
        <v>1</v>
      </c>
      <c r="L11" s="46">
        <v>1</v>
      </c>
      <c r="M11" s="6">
        <f t="shared" si="1"/>
        <v>59</v>
      </c>
      <c r="N11" s="9">
        <f>F21+F22+M10+M11</f>
        <v>238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>
        <v>75</v>
      </c>
      <c r="C12" s="46">
        <v>76</v>
      </c>
      <c r="D12" s="46">
        <v>0</v>
      </c>
      <c r="E12" s="46">
        <v>2</v>
      </c>
      <c r="F12" s="6">
        <f t="shared" si="0"/>
        <v>118.5</v>
      </c>
      <c r="G12" s="2"/>
      <c r="H12" s="19" t="s">
        <v>6</v>
      </c>
      <c r="I12" s="46">
        <v>17</v>
      </c>
      <c r="J12" s="46">
        <v>66</v>
      </c>
      <c r="K12" s="46">
        <v>0</v>
      </c>
      <c r="L12" s="46">
        <v>1</v>
      </c>
      <c r="M12" s="6">
        <f t="shared" si="1"/>
        <v>77</v>
      </c>
      <c r="N12" s="2">
        <f>F22+M10+M11+M12</f>
        <v>261.5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78</v>
      </c>
      <c r="D13" s="46">
        <v>0</v>
      </c>
      <c r="E13" s="46">
        <v>2</v>
      </c>
      <c r="F13" s="6">
        <f t="shared" si="0"/>
        <v>113.5</v>
      </c>
      <c r="G13" s="2">
        <f t="shared" ref="G13:G19" si="3">F10+F11+F12+F13</f>
        <v>475.5</v>
      </c>
      <c r="H13" s="19" t="s">
        <v>7</v>
      </c>
      <c r="I13" s="46">
        <v>27</v>
      </c>
      <c r="J13" s="46">
        <v>50</v>
      </c>
      <c r="K13" s="46">
        <v>0</v>
      </c>
      <c r="L13" s="46">
        <v>2</v>
      </c>
      <c r="M13" s="6">
        <f t="shared" si="1"/>
        <v>68.5</v>
      </c>
      <c r="N13" s="2">
        <f t="shared" ref="N13:N18" si="4">M10+M11+M12+M13</f>
        <v>270.5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>
        <v>50</v>
      </c>
      <c r="C14" s="46">
        <v>66</v>
      </c>
      <c r="D14" s="46">
        <v>0</v>
      </c>
      <c r="E14" s="46">
        <v>1</v>
      </c>
      <c r="F14" s="6">
        <f t="shared" si="0"/>
        <v>93.5</v>
      </c>
      <c r="G14" s="2">
        <f t="shared" si="3"/>
        <v>445.5</v>
      </c>
      <c r="H14" s="19" t="s">
        <v>9</v>
      </c>
      <c r="I14" s="46">
        <v>23</v>
      </c>
      <c r="J14" s="46">
        <v>53</v>
      </c>
      <c r="K14" s="46">
        <v>0</v>
      </c>
      <c r="L14" s="46">
        <v>0</v>
      </c>
      <c r="M14" s="6">
        <f t="shared" si="1"/>
        <v>64.5</v>
      </c>
      <c r="N14" s="2">
        <f t="shared" si="4"/>
        <v>269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>
        <v>68</v>
      </c>
      <c r="C15" s="46">
        <v>101</v>
      </c>
      <c r="D15" s="46">
        <v>0</v>
      </c>
      <c r="E15" s="46">
        <v>2</v>
      </c>
      <c r="F15" s="6">
        <f t="shared" si="0"/>
        <v>140</v>
      </c>
      <c r="G15" s="2">
        <f t="shared" si="3"/>
        <v>465.5</v>
      </c>
      <c r="H15" s="19" t="s">
        <v>12</v>
      </c>
      <c r="I15" s="46">
        <v>28</v>
      </c>
      <c r="J15" s="46">
        <v>50</v>
      </c>
      <c r="K15" s="46">
        <v>0</v>
      </c>
      <c r="L15" s="46">
        <v>0</v>
      </c>
      <c r="M15" s="6">
        <f t="shared" si="1"/>
        <v>64</v>
      </c>
      <c r="N15" s="2">
        <f t="shared" si="4"/>
        <v>274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71</v>
      </c>
      <c r="D16" s="46">
        <v>0</v>
      </c>
      <c r="E16" s="46">
        <v>0</v>
      </c>
      <c r="F16" s="6">
        <f t="shared" si="0"/>
        <v>89</v>
      </c>
      <c r="G16" s="2">
        <f t="shared" si="3"/>
        <v>436</v>
      </c>
      <c r="H16" s="19" t="s">
        <v>15</v>
      </c>
      <c r="I16" s="46">
        <v>30</v>
      </c>
      <c r="J16" s="46">
        <v>67</v>
      </c>
      <c r="K16" s="46">
        <v>0</v>
      </c>
      <c r="L16" s="46">
        <v>0</v>
      </c>
      <c r="M16" s="6">
        <f t="shared" si="1"/>
        <v>82</v>
      </c>
      <c r="N16" s="2">
        <f t="shared" si="4"/>
        <v>279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>
        <v>41</v>
      </c>
      <c r="C17" s="46">
        <v>67</v>
      </c>
      <c r="D17" s="46">
        <v>0</v>
      </c>
      <c r="E17" s="46">
        <v>2</v>
      </c>
      <c r="F17" s="6">
        <f t="shared" si="0"/>
        <v>92.5</v>
      </c>
      <c r="G17" s="2">
        <f t="shared" si="3"/>
        <v>415</v>
      </c>
      <c r="H17" s="19" t="s">
        <v>18</v>
      </c>
      <c r="I17" s="46">
        <v>21</v>
      </c>
      <c r="J17" s="46">
        <v>62</v>
      </c>
      <c r="K17" s="46">
        <v>0</v>
      </c>
      <c r="L17" s="46">
        <v>0</v>
      </c>
      <c r="M17" s="6">
        <f t="shared" si="1"/>
        <v>72.5</v>
      </c>
      <c r="N17" s="2">
        <f t="shared" si="4"/>
        <v>283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58</v>
      </c>
      <c r="D18" s="46">
        <v>0</v>
      </c>
      <c r="E18" s="46">
        <v>1</v>
      </c>
      <c r="F18" s="6">
        <f t="shared" si="0"/>
        <v>84</v>
      </c>
      <c r="G18" s="2">
        <f t="shared" si="3"/>
        <v>405.5</v>
      </c>
      <c r="H18" s="19" t="s">
        <v>20</v>
      </c>
      <c r="I18" s="46">
        <v>25</v>
      </c>
      <c r="J18" s="46">
        <v>64</v>
      </c>
      <c r="K18" s="46">
        <v>1</v>
      </c>
      <c r="L18" s="46">
        <v>1</v>
      </c>
      <c r="M18" s="6">
        <f t="shared" si="1"/>
        <v>81</v>
      </c>
      <c r="N18" s="2">
        <f t="shared" si="4"/>
        <v>299.5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35</v>
      </c>
      <c r="C19" s="47">
        <v>47</v>
      </c>
      <c r="D19" s="47">
        <v>0</v>
      </c>
      <c r="E19" s="47">
        <v>2</v>
      </c>
      <c r="F19" s="7">
        <f t="shared" si="0"/>
        <v>69.5</v>
      </c>
      <c r="G19" s="3">
        <f t="shared" si="3"/>
        <v>335</v>
      </c>
      <c r="H19" s="20" t="s">
        <v>22</v>
      </c>
      <c r="I19" s="45">
        <v>24</v>
      </c>
      <c r="J19" s="45">
        <v>49</v>
      </c>
      <c r="K19" s="45">
        <v>1</v>
      </c>
      <c r="L19" s="45">
        <v>0</v>
      </c>
      <c r="M19" s="6">
        <f t="shared" si="1"/>
        <v>63</v>
      </c>
      <c r="N19" s="2">
        <f>M16+M17+M18+M19</f>
        <v>298.5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18</v>
      </c>
      <c r="C20" s="45">
        <v>35</v>
      </c>
      <c r="D20" s="45">
        <v>0</v>
      </c>
      <c r="E20" s="45">
        <v>0</v>
      </c>
      <c r="F20" s="8">
        <f t="shared" si="0"/>
        <v>44</v>
      </c>
      <c r="G20" s="35"/>
      <c r="H20" s="19" t="s">
        <v>24</v>
      </c>
      <c r="I20" s="46">
        <v>23</v>
      </c>
      <c r="J20" s="46">
        <v>65</v>
      </c>
      <c r="K20" s="46">
        <v>1</v>
      </c>
      <c r="L20" s="46">
        <v>1</v>
      </c>
      <c r="M20" s="8">
        <f t="shared" si="1"/>
        <v>81</v>
      </c>
      <c r="N20" s="2">
        <f>M17+M18+M19+M20</f>
        <v>297.5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38</v>
      </c>
      <c r="D21" s="46">
        <v>0</v>
      </c>
      <c r="E21" s="46">
        <v>2</v>
      </c>
      <c r="F21" s="6">
        <f t="shared" si="0"/>
        <v>53.5</v>
      </c>
      <c r="G21" s="36"/>
      <c r="H21" s="20" t="s">
        <v>25</v>
      </c>
      <c r="I21" s="46">
        <v>26</v>
      </c>
      <c r="J21" s="46">
        <v>58</v>
      </c>
      <c r="K21" s="46">
        <v>1</v>
      </c>
      <c r="L21" s="46">
        <v>0</v>
      </c>
      <c r="M21" s="6">
        <f t="shared" si="1"/>
        <v>73</v>
      </c>
      <c r="N21" s="2">
        <f>M18+M19+M20+M21</f>
        <v>298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50</v>
      </c>
      <c r="D22" s="46">
        <v>0</v>
      </c>
      <c r="E22" s="46">
        <v>0</v>
      </c>
      <c r="F22" s="6">
        <f t="shared" si="0"/>
        <v>59.5</v>
      </c>
      <c r="G22" s="2"/>
      <c r="H22" s="21" t="s">
        <v>26</v>
      </c>
      <c r="I22" s="47">
        <v>29</v>
      </c>
      <c r="J22" s="47">
        <v>48</v>
      </c>
      <c r="K22" s="47">
        <v>2</v>
      </c>
      <c r="L22" s="47">
        <v>1</v>
      </c>
      <c r="M22" s="6">
        <f t="shared" si="1"/>
        <v>69</v>
      </c>
      <c r="N22" s="3">
        <f>M19+M20+M21+M22</f>
        <v>286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475.5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299.5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0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88</v>
      </c>
      <c r="N24" s="88"/>
      <c r="O24" s="186"/>
      <c r="P24" s="187"/>
      <c r="Q24" s="82" t="s">
        <v>73</v>
      </c>
      <c r="R24" s="86"/>
      <c r="S24" s="86"/>
      <c r="T24" s="87"/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61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1309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42783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58</v>
      </c>
      <c r="C10" s="61">
        <v>94</v>
      </c>
      <c r="D10" s="61">
        <v>7</v>
      </c>
      <c r="E10" s="61">
        <v>1</v>
      </c>
      <c r="F10" s="62">
        <f t="shared" ref="F10:F22" si="0">B10*0.5+C10*1+D10*2+E10*2.5</f>
        <v>139.5</v>
      </c>
      <c r="G10" s="63"/>
      <c r="H10" s="64" t="s">
        <v>4</v>
      </c>
      <c r="I10" s="46">
        <v>25</v>
      </c>
      <c r="J10" s="46">
        <v>73</v>
      </c>
      <c r="K10" s="46">
        <v>9</v>
      </c>
      <c r="L10" s="46">
        <v>4</v>
      </c>
      <c r="M10" s="62">
        <f t="shared" ref="M10:M22" si="1">I10*0.5+J10*1+K10*2+L10*2.5</f>
        <v>113.5</v>
      </c>
      <c r="N10" s="65">
        <f>F20+F21+F22+M10</f>
        <v>422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83</v>
      </c>
      <c r="D11" s="61">
        <v>6</v>
      </c>
      <c r="E11" s="61">
        <v>1</v>
      </c>
      <c r="F11" s="62">
        <f t="shared" si="0"/>
        <v>119.5</v>
      </c>
      <c r="G11" s="63"/>
      <c r="H11" s="64" t="s">
        <v>5</v>
      </c>
      <c r="I11" s="46">
        <v>33</v>
      </c>
      <c r="J11" s="46">
        <v>65</v>
      </c>
      <c r="K11" s="46">
        <v>9</v>
      </c>
      <c r="L11" s="46">
        <v>3</v>
      </c>
      <c r="M11" s="62">
        <f t="shared" si="1"/>
        <v>107</v>
      </c>
      <c r="N11" s="65">
        <f>F21+F22+M10+M11</f>
        <v>439.5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74</v>
      </c>
      <c r="D12" s="61">
        <v>6</v>
      </c>
      <c r="E12" s="61">
        <v>1</v>
      </c>
      <c r="F12" s="62">
        <f t="shared" si="0"/>
        <v>106</v>
      </c>
      <c r="G12" s="63"/>
      <c r="H12" s="64" t="s">
        <v>6</v>
      </c>
      <c r="I12" s="46">
        <v>30</v>
      </c>
      <c r="J12" s="46">
        <v>91</v>
      </c>
      <c r="K12" s="46">
        <v>9</v>
      </c>
      <c r="L12" s="46">
        <v>3</v>
      </c>
      <c r="M12" s="62">
        <f t="shared" si="1"/>
        <v>131.5</v>
      </c>
      <c r="N12" s="63">
        <f>F22+M10+M11+M12</f>
        <v>482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90</v>
      </c>
      <c r="D13" s="61">
        <v>13</v>
      </c>
      <c r="E13" s="61">
        <v>0</v>
      </c>
      <c r="F13" s="62">
        <f t="shared" si="0"/>
        <v>132</v>
      </c>
      <c r="G13" s="63">
        <f t="shared" ref="G13:G19" si="3">F10+F11+F12+F13</f>
        <v>497</v>
      </c>
      <c r="H13" s="64" t="s">
        <v>7</v>
      </c>
      <c r="I13" s="46">
        <v>28</v>
      </c>
      <c r="J13" s="46">
        <v>100</v>
      </c>
      <c r="K13" s="46">
        <v>8</v>
      </c>
      <c r="L13" s="46">
        <v>2</v>
      </c>
      <c r="M13" s="62">
        <f t="shared" si="1"/>
        <v>135</v>
      </c>
      <c r="N13" s="63">
        <f t="shared" ref="N13:N18" si="4">M10+M11+M12+M13</f>
        <v>487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70</v>
      </c>
      <c r="D14" s="61">
        <v>7</v>
      </c>
      <c r="E14" s="61">
        <v>1</v>
      </c>
      <c r="F14" s="62">
        <f t="shared" si="0"/>
        <v>101.5</v>
      </c>
      <c r="G14" s="63">
        <f t="shared" si="3"/>
        <v>459</v>
      </c>
      <c r="H14" s="64" t="s">
        <v>9</v>
      </c>
      <c r="I14" s="46">
        <v>33</v>
      </c>
      <c r="J14" s="46">
        <v>92</v>
      </c>
      <c r="K14" s="46">
        <v>7</v>
      </c>
      <c r="L14" s="46">
        <v>2</v>
      </c>
      <c r="M14" s="62">
        <f t="shared" si="1"/>
        <v>127.5</v>
      </c>
      <c r="N14" s="63">
        <f t="shared" si="4"/>
        <v>501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33</v>
      </c>
      <c r="C15" s="61">
        <v>91</v>
      </c>
      <c r="D15" s="61">
        <v>12</v>
      </c>
      <c r="E15" s="61">
        <v>0</v>
      </c>
      <c r="F15" s="62">
        <f t="shared" si="0"/>
        <v>131.5</v>
      </c>
      <c r="G15" s="63">
        <f t="shared" si="3"/>
        <v>471</v>
      </c>
      <c r="H15" s="64" t="s">
        <v>12</v>
      </c>
      <c r="I15" s="46">
        <v>30</v>
      </c>
      <c r="J15" s="46">
        <v>85</v>
      </c>
      <c r="K15" s="46">
        <v>6</v>
      </c>
      <c r="L15" s="46">
        <v>1</v>
      </c>
      <c r="M15" s="62">
        <f t="shared" si="1"/>
        <v>114.5</v>
      </c>
      <c r="N15" s="63">
        <f t="shared" si="4"/>
        <v>508.5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70</v>
      </c>
      <c r="D16" s="61">
        <v>9</v>
      </c>
      <c r="E16" s="61">
        <v>3</v>
      </c>
      <c r="F16" s="62">
        <f t="shared" si="0"/>
        <v>108</v>
      </c>
      <c r="G16" s="63">
        <f t="shared" si="3"/>
        <v>473</v>
      </c>
      <c r="H16" s="64" t="s">
        <v>15</v>
      </c>
      <c r="I16" s="46">
        <v>29</v>
      </c>
      <c r="J16" s="46">
        <v>79</v>
      </c>
      <c r="K16" s="46">
        <v>8</v>
      </c>
      <c r="L16" s="46">
        <v>1</v>
      </c>
      <c r="M16" s="62">
        <f t="shared" si="1"/>
        <v>112</v>
      </c>
      <c r="N16" s="63">
        <f t="shared" si="4"/>
        <v>489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26</v>
      </c>
      <c r="C17" s="61">
        <v>96</v>
      </c>
      <c r="D17" s="61">
        <v>7</v>
      </c>
      <c r="E17" s="61">
        <v>6</v>
      </c>
      <c r="F17" s="62">
        <f t="shared" si="0"/>
        <v>138</v>
      </c>
      <c r="G17" s="63">
        <f t="shared" si="3"/>
        <v>479</v>
      </c>
      <c r="H17" s="64" t="s">
        <v>18</v>
      </c>
      <c r="I17" s="46">
        <v>15</v>
      </c>
      <c r="J17" s="46">
        <v>53</v>
      </c>
      <c r="K17" s="46">
        <v>6</v>
      </c>
      <c r="L17" s="46">
        <v>2</v>
      </c>
      <c r="M17" s="62">
        <f t="shared" si="1"/>
        <v>77.5</v>
      </c>
      <c r="N17" s="63">
        <f t="shared" si="4"/>
        <v>431.5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64</v>
      </c>
      <c r="D18" s="61">
        <v>11</v>
      </c>
      <c r="E18" s="61">
        <v>3</v>
      </c>
      <c r="F18" s="62">
        <f t="shared" si="0"/>
        <v>108</v>
      </c>
      <c r="G18" s="63">
        <f t="shared" si="3"/>
        <v>485.5</v>
      </c>
      <c r="H18" s="64" t="s">
        <v>20</v>
      </c>
      <c r="I18" s="46">
        <v>20</v>
      </c>
      <c r="J18" s="46">
        <v>70</v>
      </c>
      <c r="K18" s="46">
        <v>7</v>
      </c>
      <c r="L18" s="46">
        <v>3</v>
      </c>
      <c r="M18" s="62">
        <f t="shared" si="1"/>
        <v>101.5</v>
      </c>
      <c r="N18" s="63">
        <f t="shared" si="4"/>
        <v>405.5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67</v>
      </c>
      <c r="D19" s="69">
        <v>8</v>
      </c>
      <c r="E19" s="69">
        <v>2</v>
      </c>
      <c r="F19" s="70">
        <f t="shared" si="0"/>
        <v>102.5</v>
      </c>
      <c r="G19" s="71">
        <f t="shared" si="3"/>
        <v>456.5</v>
      </c>
      <c r="H19" s="72" t="s">
        <v>22</v>
      </c>
      <c r="I19" s="45">
        <v>20</v>
      </c>
      <c r="J19" s="45">
        <v>64</v>
      </c>
      <c r="K19" s="45">
        <v>9</v>
      </c>
      <c r="L19" s="45">
        <v>4</v>
      </c>
      <c r="M19" s="62">
        <f t="shared" si="1"/>
        <v>102</v>
      </c>
      <c r="N19" s="63">
        <f>M16+M17+M18+M19</f>
        <v>393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60</v>
      </c>
      <c r="D20" s="67">
        <v>8</v>
      </c>
      <c r="E20" s="67">
        <v>1</v>
      </c>
      <c r="F20" s="73">
        <f t="shared" si="0"/>
        <v>89.5</v>
      </c>
      <c r="G20" s="74"/>
      <c r="H20" s="64" t="s">
        <v>24</v>
      </c>
      <c r="I20" s="46">
        <v>23</v>
      </c>
      <c r="J20" s="46">
        <v>65</v>
      </c>
      <c r="K20" s="46">
        <v>8</v>
      </c>
      <c r="L20" s="46">
        <v>5</v>
      </c>
      <c r="M20" s="73">
        <f t="shared" si="1"/>
        <v>105</v>
      </c>
      <c r="N20" s="63">
        <f>M17+M18+M19+M20</f>
        <v>386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65</v>
      </c>
      <c r="D21" s="61">
        <v>7</v>
      </c>
      <c r="E21" s="61">
        <v>1</v>
      </c>
      <c r="F21" s="62">
        <f t="shared" si="0"/>
        <v>89</v>
      </c>
      <c r="G21" s="75"/>
      <c r="H21" s="72" t="s">
        <v>25</v>
      </c>
      <c r="I21" s="46">
        <v>36</v>
      </c>
      <c r="J21" s="46">
        <v>68</v>
      </c>
      <c r="K21" s="46">
        <v>9</v>
      </c>
      <c r="L21" s="46">
        <v>6</v>
      </c>
      <c r="M21" s="62">
        <f t="shared" si="1"/>
        <v>119</v>
      </c>
      <c r="N21" s="63">
        <f>M18+M19+M20+M21</f>
        <v>427.5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65</v>
      </c>
      <c r="D22" s="61">
        <v>18</v>
      </c>
      <c r="E22" s="61">
        <v>4</v>
      </c>
      <c r="F22" s="62">
        <f t="shared" si="0"/>
        <v>130</v>
      </c>
      <c r="G22" s="63"/>
      <c r="H22" s="68" t="s">
        <v>26</v>
      </c>
      <c r="I22" s="47">
        <v>37</v>
      </c>
      <c r="J22" s="47">
        <v>70</v>
      </c>
      <c r="K22" s="47">
        <v>6</v>
      </c>
      <c r="L22" s="47">
        <v>0</v>
      </c>
      <c r="M22" s="62">
        <f t="shared" si="1"/>
        <v>100.5</v>
      </c>
      <c r="N22" s="71">
        <f>M19+M20+M21+M22</f>
        <v>426.5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497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508.5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80</v>
      </c>
      <c r="N24" s="88"/>
      <c r="O24" s="212"/>
      <c r="P24" s="213"/>
      <c r="Q24" s="83" t="s">
        <v>73</v>
      </c>
      <c r="R24" s="86"/>
      <c r="S24" s="86"/>
      <c r="T24" s="87"/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61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1309</v>
      </c>
      <c r="M6" s="179"/>
      <c r="N6" s="179"/>
      <c r="O6" s="12"/>
      <c r="P6" s="168" t="s">
        <v>58</v>
      </c>
      <c r="Q6" s="168"/>
      <c r="R6" s="168"/>
      <c r="S6" s="219">
        <f>'G-1'!S6:U6</f>
        <v>42783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157</v>
      </c>
      <c r="C10" s="46">
        <f>'G-1'!C10+'G-2'!C10+'G-3'!C10</f>
        <v>215</v>
      </c>
      <c r="D10" s="46">
        <f>'G-1'!D10+'G-2'!D10+'G-3'!D10</f>
        <v>12</v>
      </c>
      <c r="E10" s="46">
        <f>'G-1'!E10+'G-2'!E10+'G-3'!E10</f>
        <v>1</v>
      </c>
      <c r="F10" s="6">
        <f t="shared" ref="F10:F22" si="0">B10*0.5+C10*1+D10*2+E10*2.5</f>
        <v>320</v>
      </c>
      <c r="G10" s="2"/>
      <c r="H10" s="19" t="s">
        <v>4</v>
      </c>
      <c r="I10" s="46">
        <f>'G-1'!I10+'G-2'!I10+'G-3'!I10</f>
        <v>61</v>
      </c>
      <c r="J10" s="46">
        <f>'G-1'!J10+'G-2'!J10+'G-3'!J10</f>
        <v>181</v>
      </c>
      <c r="K10" s="46">
        <f>'G-1'!K10+'G-2'!K10+'G-3'!K10</f>
        <v>15</v>
      </c>
      <c r="L10" s="46">
        <f>'G-1'!L10+'G-2'!L10+'G-3'!L10</f>
        <v>4</v>
      </c>
      <c r="M10" s="6">
        <f t="shared" ref="M10:M22" si="1">I10*0.5+J10*1+K10*2+L10*2.5</f>
        <v>251.5</v>
      </c>
      <c r="N10" s="9">
        <f>F20+F21+F22+M10</f>
        <v>982.5</v>
      </c>
      <c r="O10" s="19" t="s">
        <v>43</v>
      </c>
      <c r="P10" s="46">
        <f>'G-1'!P10+'G-2'!P10+'G-3'!P10</f>
        <v>0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141</v>
      </c>
      <c r="C11" s="46">
        <f>'G-1'!C11+'G-2'!C11+'G-3'!C11</f>
        <v>205</v>
      </c>
      <c r="D11" s="46">
        <f>'G-1'!D11+'G-2'!D11+'G-3'!D11</f>
        <v>8</v>
      </c>
      <c r="E11" s="46">
        <f>'G-1'!E11+'G-2'!E11+'G-3'!E11</f>
        <v>4</v>
      </c>
      <c r="F11" s="6">
        <f t="shared" si="0"/>
        <v>301.5</v>
      </c>
      <c r="G11" s="2"/>
      <c r="H11" s="19" t="s">
        <v>5</v>
      </c>
      <c r="I11" s="46">
        <f>'G-1'!I11+'G-2'!I11+'G-3'!I11</f>
        <v>88</v>
      </c>
      <c r="J11" s="46">
        <f>'G-1'!J11+'G-2'!J11+'G-3'!J11</f>
        <v>173</v>
      </c>
      <c r="K11" s="46">
        <f>'G-1'!K11+'G-2'!K11+'G-3'!K11</f>
        <v>15</v>
      </c>
      <c r="L11" s="46">
        <f>'G-1'!L11+'G-2'!L11+'G-3'!L11</f>
        <v>5</v>
      </c>
      <c r="M11" s="6">
        <f t="shared" si="1"/>
        <v>259.5</v>
      </c>
      <c r="N11" s="9">
        <f>F21+F22+M10+M11</f>
        <v>1018.5</v>
      </c>
      <c r="O11" s="19" t="s">
        <v>44</v>
      </c>
      <c r="P11" s="46">
        <f>'G-1'!P11+'G-2'!P11+'G-3'!P11</f>
        <v>0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142</v>
      </c>
      <c r="C12" s="46">
        <f>'G-1'!C12+'G-2'!C12+'G-3'!C12</f>
        <v>195</v>
      </c>
      <c r="D12" s="46">
        <f>'G-1'!D12+'G-2'!D12+'G-3'!D12</f>
        <v>14</v>
      </c>
      <c r="E12" s="46">
        <f>'G-1'!E12+'G-2'!E12+'G-3'!E12</f>
        <v>3</v>
      </c>
      <c r="F12" s="6">
        <f t="shared" si="0"/>
        <v>301.5</v>
      </c>
      <c r="G12" s="2"/>
      <c r="H12" s="19" t="s">
        <v>6</v>
      </c>
      <c r="I12" s="46">
        <f>'G-1'!I12+'G-2'!I12+'G-3'!I12</f>
        <v>81</v>
      </c>
      <c r="J12" s="46">
        <f>'G-1'!J12+'G-2'!J12+'G-3'!J12</f>
        <v>213</v>
      </c>
      <c r="K12" s="46">
        <f>'G-1'!K12+'G-2'!K12+'G-3'!K12</f>
        <v>14</v>
      </c>
      <c r="L12" s="46">
        <f>'G-1'!L12+'G-2'!L12+'G-3'!L12</f>
        <v>6</v>
      </c>
      <c r="M12" s="6">
        <f t="shared" si="1"/>
        <v>296.5</v>
      </c>
      <c r="N12" s="2">
        <f>F22+M10+M11+M12</f>
        <v>1088.5</v>
      </c>
      <c r="O12" s="19" t="s">
        <v>32</v>
      </c>
      <c r="P12" s="46">
        <f>'G-1'!P12+'G-2'!P12+'G-3'!P12</f>
        <v>0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123</v>
      </c>
      <c r="C13" s="46">
        <f>'G-1'!C13+'G-2'!C13+'G-3'!C13</f>
        <v>203</v>
      </c>
      <c r="D13" s="46">
        <f>'G-1'!D13+'G-2'!D13+'G-3'!D13</f>
        <v>19</v>
      </c>
      <c r="E13" s="46">
        <f>'G-1'!E13+'G-2'!E13+'G-3'!E13</f>
        <v>2</v>
      </c>
      <c r="F13" s="6">
        <f t="shared" si="0"/>
        <v>307.5</v>
      </c>
      <c r="G13" s="2">
        <f t="shared" ref="G13:G19" si="3">F10+F11+F12+F13</f>
        <v>1230.5</v>
      </c>
      <c r="H13" s="19" t="s">
        <v>7</v>
      </c>
      <c r="I13" s="46">
        <f>'G-1'!I13+'G-2'!I13+'G-3'!I13</f>
        <v>86</v>
      </c>
      <c r="J13" s="46">
        <f>'G-1'!J13+'G-2'!J13+'G-3'!J13</f>
        <v>234</v>
      </c>
      <c r="K13" s="46">
        <f>'G-1'!K13+'G-2'!K13+'G-3'!K13</f>
        <v>11</v>
      </c>
      <c r="L13" s="46">
        <f>'G-1'!L13+'G-2'!L13+'G-3'!L13</f>
        <v>5</v>
      </c>
      <c r="M13" s="6">
        <f t="shared" si="1"/>
        <v>311.5</v>
      </c>
      <c r="N13" s="2">
        <f t="shared" ref="N13:N18" si="4">M10+M11+M12+M13</f>
        <v>1119</v>
      </c>
      <c r="O13" s="19" t="s">
        <v>33</v>
      </c>
      <c r="P13" s="46">
        <f>'G-1'!P13+'G-2'!P13+'G-3'!P13</f>
        <v>0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0</v>
      </c>
      <c r="U13" s="2">
        <f t="shared" ref="U13:U21" si="5">T10+T11+T12+T13</f>
        <v>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107</v>
      </c>
      <c r="C14" s="46">
        <f>'G-1'!C14+'G-2'!C14+'G-3'!C14</f>
        <v>168</v>
      </c>
      <c r="D14" s="46">
        <f>'G-1'!D14+'G-2'!D14+'G-3'!D14</f>
        <v>9</v>
      </c>
      <c r="E14" s="46">
        <f>'G-1'!E14+'G-2'!E14+'G-3'!E14</f>
        <v>3</v>
      </c>
      <c r="F14" s="6">
        <f t="shared" si="0"/>
        <v>247</v>
      </c>
      <c r="G14" s="2">
        <f t="shared" si="3"/>
        <v>1157.5</v>
      </c>
      <c r="H14" s="19" t="s">
        <v>9</v>
      </c>
      <c r="I14" s="46">
        <f>'G-1'!I14+'G-2'!I14+'G-3'!I14</f>
        <v>83</v>
      </c>
      <c r="J14" s="46">
        <f>'G-1'!J14+'G-2'!J14+'G-3'!J14</f>
        <v>241</v>
      </c>
      <c r="K14" s="46">
        <f>'G-1'!K14+'G-2'!K14+'G-3'!K14</f>
        <v>11</v>
      </c>
      <c r="L14" s="46">
        <f>'G-1'!L14+'G-2'!L14+'G-3'!L14</f>
        <v>4</v>
      </c>
      <c r="M14" s="6">
        <f t="shared" si="1"/>
        <v>314.5</v>
      </c>
      <c r="N14" s="2">
        <f t="shared" si="4"/>
        <v>1182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127</v>
      </c>
      <c r="C15" s="46">
        <f>'G-1'!C15+'G-2'!C15+'G-3'!C15</f>
        <v>256</v>
      </c>
      <c r="D15" s="46">
        <f>'G-1'!D15+'G-2'!D15+'G-3'!D15</f>
        <v>19</v>
      </c>
      <c r="E15" s="46">
        <f>'G-1'!E15+'G-2'!E15+'G-3'!E15</f>
        <v>2</v>
      </c>
      <c r="F15" s="6">
        <f t="shared" si="0"/>
        <v>362.5</v>
      </c>
      <c r="G15" s="2">
        <f t="shared" si="3"/>
        <v>1218.5</v>
      </c>
      <c r="H15" s="19" t="s">
        <v>12</v>
      </c>
      <c r="I15" s="46">
        <f>'G-1'!I15+'G-2'!I15+'G-3'!I15</f>
        <v>93</v>
      </c>
      <c r="J15" s="46">
        <f>'G-1'!J15+'G-2'!J15+'G-3'!J15</f>
        <v>220</v>
      </c>
      <c r="K15" s="46">
        <f>'G-1'!K15+'G-2'!K15+'G-3'!K15</f>
        <v>11</v>
      </c>
      <c r="L15" s="46">
        <f>'G-1'!L15+'G-2'!L15+'G-3'!L15</f>
        <v>3</v>
      </c>
      <c r="M15" s="6">
        <f t="shared" si="1"/>
        <v>296</v>
      </c>
      <c r="N15" s="2">
        <f t="shared" si="4"/>
        <v>1218.5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92</v>
      </c>
      <c r="C16" s="46">
        <f>'G-1'!C16+'G-2'!C16+'G-3'!C16</f>
        <v>196</v>
      </c>
      <c r="D16" s="46">
        <f>'G-1'!D16+'G-2'!D16+'G-3'!D16</f>
        <v>16</v>
      </c>
      <c r="E16" s="46">
        <f>'G-1'!E16+'G-2'!E16+'G-3'!E16</f>
        <v>7</v>
      </c>
      <c r="F16" s="6">
        <f t="shared" si="0"/>
        <v>291.5</v>
      </c>
      <c r="G16" s="2">
        <f t="shared" si="3"/>
        <v>1208.5</v>
      </c>
      <c r="H16" s="19" t="s">
        <v>15</v>
      </c>
      <c r="I16" s="46">
        <f>'G-1'!I16+'G-2'!I16+'G-3'!I16</f>
        <v>87</v>
      </c>
      <c r="J16" s="46">
        <f>'G-1'!J16+'G-2'!J16+'G-3'!J16</f>
        <v>225</v>
      </c>
      <c r="K16" s="46">
        <f>'G-1'!K16+'G-2'!K16+'G-3'!K16</f>
        <v>12</v>
      </c>
      <c r="L16" s="46">
        <f>'G-1'!L16+'G-2'!L16+'G-3'!L16</f>
        <v>2</v>
      </c>
      <c r="M16" s="6">
        <f t="shared" si="1"/>
        <v>297.5</v>
      </c>
      <c r="N16" s="2">
        <f t="shared" si="4"/>
        <v>1219.5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99</v>
      </c>
      <c r="C17" s="46">
        <f>'G-1'!C17+'G-2'!C17+'G-3'!C17</f>
        <v>200</v>
      </c>
      <c r="D17" s="46">
        <f>'G-1'!D17+'G-2'!D17+'G-3'!D17</f>
        <v>11</v>
      </c>
      <c r="E17" s="46">
        <f>'G-1'!E17+'G-2'!E17+'G-3'!E17</f>
        <v>9</v>
      </c>
      <c r="F17" s="6">
        <f t="shared" si="0"/>
        <v>294</v>
      </c>
      <c r="G17" s="2">
        <f t="shared" si="3"/>
        <v>1195</v>
      </c>
      <c r="H17" s="19" t="s">
        <v>18</v>
      </c>
      <c r="I17" s="46">
        <f>'G-1'!I17+'G-2'!I17+'G-3'!I17</f>
        <v>73</v>
      </c>
      <c r="J17" s="46">
        <f>'G-1'!J17+'G-2'!J17+'G-3'!J17</f>
        <v>174</v>
      </c>
      <c r="K17" s="46">
        <f>'G-1'!K17+'G-2'!K17+'G-3'!K17</f>
        <v>13</v>
      </c>
      <c r="L17" s="46">
        <f>'G-1'!L17+'G-2'!L17+'G-3'!L17</f>
        <v>4</v>
      </c>
      <c r="M17" s="6">
        <f t="shared" si="1"/>
        <v>246.5</v>
      </c>
      <c r="N17" s="2">
        <f t="shared" si="4"/>
        <v>1154.5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100</v>
      </c>
      <c r="C18" s="46">
        <f>'G-1'!C18+'G-2'!C18+'G-3'!C18</f>
        <v>165</v>
      </c>
      <c r="D18" s="46">
        <f>'G-1'!D18+'G-2'!D18+'G-3'!D18</f>
        <v>14</v>
      </c>
      <c r="E18" s="46">
        <f>'G-1'!E18+'G-2'!E18+'G-3'!E18</f>
        <v>10</v>
      </c>
      <c r="F18" s="6">
        <f t="shared" si="0"/>
        <v>268</v>
      </c>
      <c r="G18" s="2">
        <f t="shared" si="3"/>
        <v>1216</v>
      </c>
      <c r="H18" s="19" t="s">
        <v>20</v>
      </c>
      <c r="I18" s="46">
        <f>'G-1'!I18+'G-2'!I18+'G-3'!I18</f>
        <v>74</v>
      </c>
      <c r="J18" s="46">
        <f>'G-1'!J18+'G-2'!J18+'G-3'!J18</f>
        <v>190</v>
      </c>
      <c r="K18" s="46">
        <f>'G-1'!K18+'G-2'!K18+'G-3'!K18</f>
        <v>16</v>
      </c>
      <c r="L18" s="46">
        <f>'G-1'!L18+'G-2'!L18+'G-3'!L18</f>
        <v>5</v>
      </c>
      <c r="M18" s="6">
        <f t="shared" si="1"/>
        <v>271.5</v>
      </c>
      <c r="N18" s="2">
        <f t="shared" si="4"/>
        <v>1111.5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84</v>
      </c>
      <c r="C19" s="47">
        <f>'G-1'!C19+'G-2'!C19+'G-3'!C19</f>
        <v>169</v>
      </c>
      <c r="D19" s="47">
        <f>'G-1'!D19+'G-2'!D19+'G-3'!D19</f>
        <v>15</v>
      </c>
      <c r="E19" s="47">
        <f>'G-1'!E19+'G-2'!E19+'G-3'!E19</f>
        <v>7</v>
      </c>
      <c r="F19" s="7">
        <f t="shared" si="0"/>
        <v>258.5</v>
      </c>
      <c r="G19" s="3">
        <f t="shared" si="3"/>
        <v>1112</v>
      </c>
      <c r="H19" s="20" t="s">
        <v>22</v>
      </c>
      <c r="I19" s="46">
        <f>'G-1'!I19+'G-2'!I19+'G-3'!I19</f>
        <v>67</v>
      </c>
      <c r="J19" s="46">
        <f>'G-1'!J19+'G-2'!J19+'G-3'!J19</f>
        <v>167</v>
      </c>
      <c r="K19" s="46">
        <f>'G-1'!K19+'G-2'!K19+'G-3'!K19</f>
        <v>15</v>
      </c>
      <c r="L19" s="46">
        <f>'G-1'!L19+'G-2'!L19+'G-3'!L19</f>
        <v>6</v>
      </c>
      <c r="M19" s="6">
        <f t="shared" si="1"/>
        <v>245.5</v>
      </c>
      <c r="N19" s="2">
        <f>M16+M17+M18+M19</f>
        <v>1061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64</v>
      </c>
      <c r="C20" s="45">
        <f>'G-1'!C20+'G-2'!C20+'G-3'!C20</f>
        <v>149</v>
      </c>
      <c r="D20" s="45">
        <f>'G-1'!D20+'G-2'!D20+'G-3'!D20</f>
        <v>15</v>
      </c>
      <c r="E20" s="45">
        <f>'G-1'!E20+'G-2'!E20+'G-3'!E20</f>
        <v>5</v>
      </c>
      <c r="F20" s="8">
        <f t="shared" si="0"/>
        <v>223.5</v>
      </c>
      <c r="G20" s="35"/>
      <c r="H20" s="19" t="s">
        <v>24</v>
      </c>
      <c r="I20" s="46">
        <f>'G-1'!I20+'G-2'!I20+'G-3'!I20</f>
        <v>81</v>
      </c>
      <c r="J20" s="46">
        <f>'G-1'!J20+'G-2'!J20+'G-3'!J20</f>
        <v>188</v>
      </c>
      <c r="K20" s="46">
        <f>'G-1'!K20+'G-2'!K20+'G-3'!K20</f>
        <v>17</v>
      </c>
      <c r="L20" s="46">
        <f>'G-1'!L20+'G-2'!L20+'G-3'!L20</f>
        <v>8</v>
      </c>
      <c r="M20" s="8">
        <f t="shared" si="1"/>
        <v>282.5</v>
      </c>
      <c r="N20" s="2">
        <f>M17+M18+M19+M20</f>
        <v>1046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57</v>
      </c>
      <c r="C21" s="45">
        <f>'G-1'!C21+'G-2'!C21+'G-3'!C21</f>
        <v>164</v>
      </c>
      <c r="D21" s="45">
        <f>'G-1'!D21+'G-2'!D21+'G-3'!D21</f>
        <v>12</v>
      </c>
      <c r="E21" s="45">
        <f>'G-1'!E21+'G-2'!E21+'G-3'!E21</f>
        <v>4</v>
      </c>
      <c r="F21" s="6">
        <f t="shared" si="0"/>
        <v>226.5</v>
      </c>
      <c r="G21" s="36"/>
      <c r="H21" s="20" t="s">
        <v>25</v>
      </c>
      <c r="I21" s="46">
        <f>'G-1'!I21+'G-2'!I21+'G-3'!I21</f>
        <v>95</v>
      </c>
      <c r="J21" s="46">
        <f>'G-1'!J21+'G-2'!J21+'G-3'!J21</f>
        <v>182</v>
      </c>
      <c r="K21" s="46">
        <f>'G-1'!K21+'G-2'!K21+'G-3'!K21</f>
        <v>16</v>
      </c>
      <c r="L21" s="46">
        <f>'G-1'!L21+'G-2'!L21+'G-3'!L21</f>
        <v>8</v>
      </c>
      <c r="M21" s="6">
        <f t="shared" si="1"/>
        <v>281.5</v>
      </c>
      <c r="N21" s="2">
        <f>M18+M19+M20+M21</f>
        <v>1081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84</v>
      </c>
      <c r="C22" s="45">
        <f>'G-1'!C22+'G-2'!C22+'G-3'!C22</f>
        <v>172</v>
      </c>
      <c r="D22" s="45">
        <f>'G-1'!D22+'G-2'!D22+'G-3'!D22</f>
        <v>26</v>
      </c>
      <c r="E22" s="45">
        <f>'G-1'!E22+'G-2'!E22+'G-3'!E22</f>
        <v>6</v>
      </c>
      <c r="F22" s="6">
        <f t="shared" si="0"/>
        <v>281</v>
      </c>
      <c r="G22" s="2"/>
      <c r="H22" s="21" t="s">
        <v>26</v>
      </c>
      <c r="I22" s="46">
        <f>'G-1'!I22+'G-2'!I22+'G-3'!I22</f>
        <v>86</v>
      </c>
      <c r="J22" s="46">
        <f>'G-1'!J22+'G-2'!J22+'G-3'!J22</f>
        <v>177</v>
      </c>
      <c r="K22" s="46">
        <f>'G-1'!K22+'G-2'!K22+'G-3'!K22</f>
        <v>14</v>
      </c>
      <c r="L22" s="46">
        <f>'G-1'!L22+'G-2'!L22+'G-3'!L22</f>
        <v>1</v>
      </c>
      <c r="M22" s="6">
        <f t="shared" si="1"/>
        <v>250.5</v>
      </c>
      <c r="N22" s="3">
        <f>M19+M20+M21+M22</f>
        <v>1060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1230.5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1219.5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68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 t="s">
        <v>155</v>
      </c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0" workbookViewId="0">
      <selection activeCell="N34" sqref="N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61 X CARRERA 24</v>
      </c>
      <c r="D5" s="240"/>
      <c r="E5" s="240"/>
      <c r="F5" s="111"/>
      <c r="G5" s="112"/>
      <c r="H5" s="103" t="s">
        <v>53</v>
      </c>
      <c r="I5" s="241">
        <f>'G-1'!L5</f>
        <v>1309</v>
      </c>
      <c r="J5" s="241"/>
    </row>
    <row r="6" spans="1:10" x14ac:dyDescent="0.2">
      <c r="A6" s="168" t="s">
        <v>113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42783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1</v>
      </c>
      <c r="C10" s="122"/>
      <c r="D10" s="123" t="s">
        <v>125</v>
      </c>
      <c r="E10" s="75">
        <v>3</v>
      </c>
      <c r="F10" s="75">
        <v>18</v>
      </c>
      <c r="G10" s="75">
        <v>12</v>
      </c>
      <c r="H10" s="75">
        <v>1</v>
      </c>
      <c r="I10" s="75">
        <f>E10*0.5+F10+G10*2+H10*2.5</f>
        <v>46</v>
      </c>
      <c r="J10" s="124">
        <f>IF(I10=0,"0,00",I10/SUM(I10:I12)*100)</f>
        <v>30.263157894736842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42</v>
      </c>
      <c r="F11" s="126">
        <v>75</v>
      </c>
      <c r="G11" s="126">
        <v>0</v>
      </c>
      <c r="H11" s="126">
        <v>4</v>
      </c>
      <c r="I11" s="126">
        <f t="shared" ref="I11:I45" si="0">E11*0.5+F11+G11*2+H11*2.5</f>
        <v>106</v>
      </c>
      <c r="J11" s="127">
        <f>IF(I11=0,"0,00",I11/SUM(I10:I12)*100)</f>
        <v>69.73684210526315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5</v>
      </c>
      <c r="F13" s="75">
        <v>30</v>
      </c>
      <c r="G13" s="75">
        <v>12</v>
      </c>
      <c r="H13" s="75">
        <v>0</v>
      </c>
      <c r="I13" s="75">
        <f t="shared" si="0"/>
        <v>56.5</v>
      </c>
      <c r="J13" s="124">
        <f>IF(I13=0,"0,00",I13/SUM(I13:I15)*100)</f>
        <v>33.137829912023456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48</v>
      </c>
      <c r="F14" s="126">
        <v>85</v>
      </c>
      <c r="G14" s="126">
        <v>0</v>
      </c>
      <c r="H14" s="126">
        <v>2</v>
      </c>
      <c r="I14" s="126">
        <f t="shared" si="0"/>
        <v>114</v>
      </c>
      <c r="J14" s="127">
        <f>IF(I14=0,"0,00",I14/SUM(I13:I15)*100)</f>
        <v>66.862170087976537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3" x14ac:dyDescent="0.2">
      <c r="A17" s="221"/>
      <c r="B17" s="224"/>
      <c r="C17" s="122" t="s">
        <v>130</v>
      </c>
      <c r="D17" s="125" t="s">
        <v>127</v>
      </c>
      <c r="E17" s="75">
        <v>0</v>
      </c>
      <c r="F17" s="75">
        <v>0</v>
      </c>
      <c r="G17" s="75">
        <v>0</v>
      </c>
      <c r="H17" s="75">
        <v>0</v>
      </c>
      <c r="I17" s="126">
        <f t="shared" si="0"/>
        <v>0</v>
      </c>
      <c r="J17" s="127" t="str">
        <f>IF(I17=0,"0,00",I17/SUM(I16:I18)*100)</f>
        <v>0,00</v>
      </c>
    </row>
    <row r="18" spans="1:13" x14ac:dyDescent="0.2">
      <c r="A18" s="222"/>
      <c r="B18" s="225"/>
      <c r="C18" s="133" t="s">
        <v>138</v>
      </c>
      <c r="D18" s="129" t="s">
        <v>128</v>
      </c>
      <c r="E18" s="75">
        <v>0</v>
      </c>
      <c r="F18" s="75">
        <v>0</v>
      </c>
      <c r="G18" s="75">
        <v>0</v>
      </c>
      <c r="H18" s="75">
        <v>0</v>
      </c>
      <c r="I18" s="130">
        <f t="shared" si="0"/>
        <v>0</v>
      </c>
      <c r="J18" s="131" t="str">
        <f>IF(I18=0,"0,00",I18/SUM(I16:I18)*100)</f>
        <v>0,00</v>
      </c>
    </row>
    <row r="19" spans="1:13" x14ac:dyDescent="0.2">
      <c r="A19" s="220" t="s">
        <v>131</v>
      </c>
      <c r="B19" s="22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3" x14ac:dyDescent="0.2">
      <c r="A20" s="221"/>
      <c r="B20" s="224"/>
      <c r="C20" s="122" t="s">
        <v>126</v>
      </c>
      <c r="D20" s="125" t="s">
        <v>127</v>
      </c>
      <c r="E20" s="126">
        <v>60</v>
      </c>
      <c r="F20" s="126">
        <v>83</v>
      </c>
      <c r="G20" s="126">
        <v>0</v>
      </c>
      <c r="H20" s="126">
        <v>2</v>
      </c>
      <c r="I20" s="126">
        <f t="shared" si="0"/>
        <v>118</v>
      </c>
      <c r="J20" s="127">
        <f>IF(I20=0,"0,00",I20/SUM(I19:I21)*100)</f>
        <v>94.023904382470121</v>
      </c>
    </row>
    <row r="21" spans="1:13" x14ac:dyDescent="0.2">
      <c r="A21" s="221"/>
      <c r="B21" s="224"/>
      <c r="C21" s="128" t="s">
        <v>139</v>
      </c>
      <c r="D21" s="129" t="s">
        <v>128</v>
      </c>
      <c r="E21" s="74">
        <v>1</v>
      </c>
      <c r="F21" s="74">
        <v>7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5.9760956175298805</v>
      </c>
    </row>
    <row r="22" spans="1:13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3" x14ac:dyDescent="0.2">
      <c r="A23" s="221"/>
      <c r="B23" s="224"/>
      <c r="C23" s="122" t="s">
        <v>129</v>
      </c>
      <c r="D23" s="125" t="s">
        <v>127</v>
      </c>
      <c r="E23" s="126">
        <v>50</v>
      </c>
      <c r="F23" s="126">
        <v>104</v>
      </c>
      <c r="G23" s="126">
        <v>3</v>
      </c>
      <c r="H23" s="126">
        <v>1</v>
      </c>
      <c r="I23" s="126">
        <f t="shared" si="0"/>
        <v>137.5</v>
      </c>
      <c r="J23" s="127">
        <f>IF(I23=0,"0,00",I23/SUM(I22:I24)*100)</f>
        <v>96.83098591549296</v>
      </c>
    </row>
    <row r="24" spans="1:13" x14ac:dyDescent="0.2">
      <c r="A24" s="221"/>
      <c r="B24" s="224"/>
      <c r="C24" s="128" t="s">
        <v>140</v>
      </c>
      <c r="D24" s="129" t="s">
        <v>128</v>
      </c>
      <c r="E24" s="74">
        <v>5</v>
      </c>
      <c r="F24" s="74">
        <v>2</v>
      </c>
      <c r="G24" s="74">
        <v>0</v>
      </c>
      <c r="H24" s="74">
        <v>0</v>
      </c>
      <c r="I24" s="130">
        <f t="shared" si="0"/>
        <v>4.5</v>
      </c>
      <c r="J24" s="131">
        <f>IF(I24=0,"0,00",I24/SUM(I22:I24)*100)</f>
        <v>3.169014084507042</v>
      </c>
    </row>
    <row r="25" spans="1:13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3" x14ac:dyDescent="0.2">
      <c r="A26" s="221"/>
      <c r="B26" s="224"/>
      <c r="C26" s="122" t="s">
        <v>130</v>
      </c>
      <c r="D26" s="125" t="s">
        <v>127</v>
      </c>
      <c r="E26" s="75">
        <v>0</v>
      </c>
      <c r="F26" s="75">
        <v>0</v>
      </c>
      <c r="G26" s="75">
        <v>0</v>
      </c>
      <c r="H26" s="75">
        <v>0</v>
      </c>
      <c r="I26" s="126">
        <f t="shared" si="0"/>
        <v>0</v>
      </c>
      <c r="J26" s="127" t="str">
        <f>IF(I26=0,"0,00",I26/SUM(I25:I27)*100)</f>
        <v>0,00</v>
      </c>
    </row>
    <row r="27" spans="1:13" x14ac:dyDescent="0.2">
      <c r="A27" s="222"/>
      <c r="B27" s="225"/>
      <c r="C27" s="133" t="s">
        <v>141</v>
      </c>
      <c r="D27" s="129" t="s">
        <v>128</v>
      </c>
      <c r="E27" s="75">
        <v>0</v>
      </c>
      <c r="F27" s="75">
        <v>0</v>
      </c>
      <c r="G27" s="75">
        <v>0</v>
      </c>
      <c r="H27" s="75">
        <v>0</v>
      </c>
      <c r="I27" s="130">
        <f t="shared" si="0"/>
        <v>0</v>
      </c>
      <c r="J27" s="131" t="str">
        <f>IF(I27=0,"0,00",I27/SUM(I25:I27)*100)</f>
        <v>0,00</v>
      </c>
      <c r="M27" t="s">
        <v>151</v>
      </c>
    </row>
    <row r="28" spans="1:13" x14ac:dyDescent="0.2">
      <c r="A28" s="220" t="s">
        <v>132</v>
      </c>
      <c r="B28" s="223">
        <v>2</v>
      </c>
      <c r="C28" s="134"/>
      <c r="D28" s="123" t="s">
        <v>125</v>
      </c>
      <c r="E28" s="75">
        <v>2</v>
      </c>
      <c r="F28" s="75">
        <v>3</v>
      </c>
      <c r="G28" s="75">
        <v>0</v>
      </c>
      <c r="H28" s="75">
        <v>1</v>
      </c>
      <c r="I28" s="75">
        <f t="shared" si="0"/>
        <v>6.5</v>
      </c>
      <c r="J28" s="124">
        <f>IF(I28=0,"0,00",I28/SUM(I28:I30)*100)</f>
        <v>3.0660377358490565</v>
      </c>
    </row>
    <row r="29" spans="1:13" x14ac:dyDescent="0.2">
      <c r="A29" s="221"/>
      <c r="B29" s="224"/>
      <c r="C29" s="122" t="s">
        <v>126</v>
      </c>
      <c r="D29" s="125" t="s">
        <v>127</v>
      </c>
      <c r="E29" s="126">
        <v>57</v>
      </c>
      <c r="F29" s="126">
        <v>131</v>
      </c>
      <c r="G29" s="126">
        <v>15</v>
      </c>
      <c r="H29" s="126">
        <v>4</v>
      </c>
      <c r="I29" s="126">
        <f t="shared" si="0"/>
        <v>199.5</v>
      </c>
      <c r="J29" s="127">
        <f>IF(I29=0,"0,00",I29/SUM(I28:I30)*100)</f>
        <v>94.103773584905653</v>
      </c>
    </row>
    <row r="30" spans="1:13" x14ac:dyDescent="0.2">
      <c r="A30" s="221"/>
      <c r="B30" s="224"/>
      <c r="C30" s="128" t="s">
        <v>142</v>
      </c>
      <c r="D30" s="129" t="s">
        <v>128</v>
      </c>
      <c r="E30" s="74">
        <v>4</v>
      </c>
      <c r="F30" s="74">
        <v>4</v>
      </c>
      <c r="G30" s="74">
        <v>0</v>
      </c>
      <c r="H30" s="74">
        <v>0</v>
      </c>
      <c r="I30" s="130">
        <f t="shared" si="0"/>
        <v>6</v>
      </c>
      <c r="J30" s="131">
        <f>IF(I30=0,"0,00",I30/SUM(I28:I30)*100)</f>
        <v>2.8301886792452833</v>
      </c>
    </row>
    <row r="31" spans="1:13" x14ac:dyDescent="0.2">
      <c r="A31" s="221"/>
      <c r="B31" s="224"/>
      <c r="C31" s="132"/>
      <c r="D31" s="123" t="s">
        <v>125</v>
      </c>
      <c r="E31" s="75">
        <v>3</v>
      </c>
      <c r="F31" s="75">
        <v>9</v>
      </c>
      <c r="G31" s="75">
        <v>0</v>
      </c>
      <c r="H31" s="75">
        <v>1</v>
      </c>
      <c r="I31" s="75">
        <f t="shared" si="0"/>
        <v>13</v>
      </c>
      <c r="J31" s="124">
        <f>IF(I31=0,"0,00",I31/SUM(I31:I33)*100)</f>
        <v>5.9225512528473807</v>
      </c>
    </row>
    <row r="32" spans="1:13" x14ac:dyDescent="0.2">
      <c r="A32" s="221"/>
      <c r="B32" s="224"/>
      <c r="C32" s="122" t="s">
        <v>129</v>
      </c>
      <c r="D32" s="125" t="s">
        <v>127</v>
      </c>
      <c r="E32" s="126">
        <v>67</v>
      </c>
      <c r="F32" s="126">
        <v>125</v>
      </c>
      <c r="G32" s="126">
        <v>15</v>
      </c>
      <c r="H32" s="126">
        <v>5</v>
      </c>
      <c r="I32" s="126">
        <f t="shared" si="0"/>
        <v>201</v>
      </c>
      <c r="J32" s="127">
        <f>IF(I32=0,"0,00",I32/SUM(I31:I33)*100)</f>
        <v>91.571753986332567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3</v>
      </c>
      <c r="F33" s="74">
        <v>4</v>
      </c>
      <c r="G33" s="74">
        <v>0</v>
      </c>
      <c r="H33" s="74">
        <v>0</v>
      </c>
      <c r="I33" s="130">
        <f t="shared" si="0"/>
        <v>5.5</v>
      </c>
      <c r="J33" s="131">
        <f>IF(I33=0,"0,00",I33/SUM(I31:I33)*100)</f>
        <v>2.5056947608200453</v>
      </c>
    </row>
    <row r="34" spans="1:10" x14ac:dyDescent="0.2">
      <c r="A34" s="221"/>
      <c r="B34" s="22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130</v>
      </c>
      <c r="D35" s="125" t="s">
        <v>127</v>
      </c>
      <c r="E35" s="75">
        <v>0</v>
      </c>
      <c r="F35" s="75">
        <v>0</v>
      </c>
      <c r="G35" s="75">
        <v>0</v>
      </c>
      <c r="H35" s="75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2"/>
      <c r="B36" s="225"/>
      <c r="C36" s="133" t="s">
        <v>144</v>
      </c>
      <c r="D36" s="129" t="s">
        <v>128</v>
      </c>
      <c r="E36" s="75">
        <v>0</v>
      </c>
      <c r="F36" s="75">
        <v>0</v>
      </c>
      <c r="G36" s="75">
        <v>0</v>
      </c>
      <c r="H36" s="7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29" t="s">
        <v>155</v>
      </c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1" max="1" width="11.5703125" customWidth="1"/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61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1309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42783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258</v>
      </c>
      <c r="AV12" s="97">
        <f t="shared" si="0"/>
        <v>253</v>
      </c>
      <c r="AW12" s="97">
        <f t="shared" si="0"/>
        <v>282</v>
      </c>
      <c r="AX12" s="97">
        <f t="shared" si="0"/>
        <v>299.5</v>
      </c>
      <c r="AY12" s="97">
        <f t="shared" si="0"/>
        <v>301</v>
      </c>
      <c r="AZ12" s="97">
        <f t="shared" si="0"/>
        <v>325</v>
      </c>
      <c r="BA12" s="97">
        <f t="shared" si="0"/>
        <v>320.5</v>
      </c>
      <c r="BB12" s="97"/>
      <c r="BC12" s="97"/>
      <c r="BD12" s="97"/>
      <c r="BE12" s="97">
        <f t="shared" ref="BE12:BQ12" si="1">P14</f>
        <v>337.5</v>
      </c>
      <c r="BF12" s="97">
        <f t="shared" si="1"/>
        <v>341</v>
      </c>
      <c r="BG12" s="97">
        <f t="shared" si="1"/>
        <v>345</v>
      </c>
      <c r="BH12" s="97">
        <f t="shared" si="1"/>
        <v>361.5</v>
      </c>
      <c r="BI12" s="97">
        <f t="shared" si="1"/>
        <v>412</v>
      </c>
      <c r="BJ12" s="97">
        <f t="shared" si="1"/>
        <v>436</v>
      </c>
      <c r="BK12" s="97">
        <f t="shared" si="1"/>
        <v>451.5</v>
      </c>
      <c r="BL12" s="97">
        <f t="shared" si="1"/>
        <v>440</v>
      </c>
      <c r="BM12" s="97">
        <f t="shared" si="1"/>
        <v>406.5</v>
      </c>
      <c r="BN12" s="97">
        <f t="shared" si="1"/>
        <v>369.5</v>
      </c>
      <c r="BO12" s="97">
        <f t="shared" si="1"/>
        <v>362.5</v>
      </c>
      <c r="BP12" s="97">
        <f t="shared" si="1"/>
        <v>355.5</v>
      </c>
      <c r="BQ12" s="97">
        <f t="shared" si="1"/>
        <v>347.5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57</v>
      </c>
      <c r="C13" s="149">
        <f>'G-1'!F11</f>
        <v>62</v>
      </c>
      <c r="D13" s="149">
        <f>'G-1'!F12</f>
        <v>77</v>
      </c>
      <c r="E13" s="149">
        <f>'G-1'!F13</f>
        <v>62</v>
      </c>
      <c r="F13" s="149">
        <f>'G-1'!F14</f>
        <v>52</v>
      </c>
      <c r="G13" s="149">
        <f>'G-1'!F15</f>
        <v>91</v>
      </c>
      <c r="H13" s="149">
        <f>'G-1'!F16</f>
        <v>94.5</v>
      </c>
      <c r="I13" s="149">
        <f>'G-1'!F17</f>
        <v>63.5</v>
      </c>
      <c r="J13" s="149">
        <f>'G-1'!F18</f>
        <v>76</v>
      </c>
      <c r="K13" s="149">
        <f>'G-1'!F19</f>
        <v>86.5</v>
      </c>
      <c r="L13" s="150"/>
      <c r="M13" s="149">
        <f>'G-1'!F20</f>
        <v>90</v>
      </c>
      <c r="N13" s="149">
        <f>'G-1'!F21</f>
        <v>84</v>
      </c>
      <c r="O13" s="149">
        <f>'G-1'!F22</f>
        <v>91.5</v>
      </c>
      <c r="P13" s="149">
        <f>'G-1'!M10</f>
        <v>72</v>
      </c>
      <c r="Q13" s="149">
        <f>'G-1'!M11</f>
        <v>93.5</v>
      </c>
      <c r="R13" s="149">
        <f>'G-1'!M12</f>
        <v>88</v>
      </c>
      <c r="S13" s="149">
        <f>'G-1'!M13</f>
        <v>108</v>
      </c>
      <c r="T13" s="149">
        <f>'G-1'!M14</f>
        <v>122.5</v>
      </c>
      <c r="U13" s="149">
        <f>'G-1'!M15</f>
        <v>117.5</v>
      </c>
      <c r="V13" s="149">
        <f>'G-1'!M16</f>
        <v>103.5</v>
      </c>
      <c r="W13" s="149">
        <f>'G-1'!M17</f>
        <v>96.5</v>
      </c>
      <c r="X13" s="149">
        <f>'G-1'!M18</f>
        <v>89</v>
      </c>
      <c r="Y13" s="149">
        <f>'G-1'!M19</f>
        <v>80.5</v>
      </c>
      <c r="Z13" s="149">
        <f>'G-1'!M20</f>
        <v>96.5</v>
      </c>
      <c r="AA13" s="149">
        <f>'G-1'!M21</f>
        <v>89.5</v>
      </c>
      <c r="AB13" s="149">
        <f>'G-1'!M22</f>
        <v>81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258</v>
      </c>
      <c r="F14" s="149">
        <f t="shared" ref="F14:K14" si="3">C13+D13+E13+F13</f>
        <v>253</v>
      </c>
      <c r="G14" s="149">
        <f t="shared" si="3"/>
        <v>282</v>
      </c>
      <c r="H14" s="149">
        <f t="shared" si="3"/>
        <v>299.5</v>
      </c>
      <c r="I14" s="149">
        <f t="shared" si="3"/>
        <v>301</v>
      </c>
      <c r="J14" s="149">
        <f t="shared" si="3"/>
        <v>325</v>
      </c>
      <c r="K14" s="149">
        <f t="shared" si="3"/>
        <v>320.5</v>
      </c>
      <c r="L14" s="150"/>
      <c r="M14" s="149"/>
      <c r="N14" s="149"/>
      <c r="O14" s="149"/>
      <c r="P14" s="149">
        <f>M13+N13+O13+P13</f>
        <v>337.5</v>
      </c>
      <c r="Q14" s="149">
        <f t="shared" ref="Q14:AB14" si="4">N13+O13+P13+Q13</f>
        <v>341</v>
      </c>
      <c r="R14" s="149">
        <f t="shared" si="4"/>
        <v>345</v>
      </c>
      <c r="S14" s="149">
        <f t="shared" si="4"/>
        <v>361.5</v>
      </c>
      <c r="T14" s="149">
        <f t="shared" si="4"/>
        <v>412</v>
      </c>
      <c r="U14" s="149">
        <f t="shared" si="4"/>
        <v>436</v>
      </c>
      <c r="V14" s="149">
        <f t="shared" si="4"/>
        <v>451.5</v>
      </c>
      <c r="W14" s="149">
        <f t="shared" si="4"/>
        <v>440</v>
      </c>
      <c r="X14" s="149">
        <f t="shared" si="4"/>
        <v>406.5</v>
      </c>
      <c r="Y14" s="149">
        <f t="shared" si="4"/>
        <v>369.5</v>
      </c>
      <c r="Z14" s="149">
        <f t="shared" si="4"/>
        <v>362.5</v>
      </c>
      <c r="AA14" s="149">
        <f t="shared" si="4"/>
        <v>355.5</v>
      </c>
      <c r="AB14" s="149">
        <f t="shared" si="4"/>
        <v>347.5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0.30263157894736842</v>
      </c>
      <c r="E15" s="152"/>
      <c r="F15" s="152" t="s">
        <v>108</v>
      </c>
      <c r="G15" s="153">
        <f>DIRECCIONALIDAD!J11/100</f>
        <v>0.69736842105263153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0.33137829912023453</v>
      </c>
      <c r="Q15" s="152"/>
      <c r="R15" s="152"/>
      <c r="S15" s="152"/>
      <c r="T15" s="152" t="s">
        <v>108</v>
      </c>
      <c r="U15" s="153">
        <f>DIRECCIONALIDAD!J14/100</f>
        <v>0.66862170087976536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325</v>
      </c>
      <c r="C16" s="152" t="s">
        <v>107</v>
      </c>
      <c r="D16" s="163">
        <f>+B16*D15</f>
        <v>98.35526315789474</v>
      </c>
      <c r="E16" s="152"/>
      <c r="F16" s="152" t="s">
        <v>108</v>
      </c>
      <c r="G16" s="163">
        <f>+B16*G15</f>
        <v>226.64473684210526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451.5</v>
      </c>
      <c r="N16" s="152"/>
      <c r="O16" s="152" t="s">
        <v>107</v>
      </c>
      <c r="P16" s="164">
        <f>+M16*P15</f>
        <v>149.6173020527859</v>
      </c>
      <c r="Q16" s="152"/>
      <c r="R16" s="152"/>
      <c r="S16" s="152"/>
      <c r="T16" s="152" t="s">
        <v>108</v>
      </c>
      <c r="U16" s="164">
        <f>+M16*U15</f>
        <v>301.88269794721407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0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123.5</v>
      </c>
      <c r="C18" s="149">
        <f>'G-2'!F11</f>
        <v>120</v>
      </c>
      <c r="D18" s="149">
        <f>'G-2'!F12</f>
        <v>118.5</v>
      </c>
      <c r="E18" s="149">
        <f>'G-2'!F13</f>
        <v>113.5</v>
      </c>
      <c r="F18" s="149">
        <f>'G-2'!F14</f>
        <v>93.5</v>
      </c>
      <c r="G18" s="149">
        <f>'G-2'!F15</f>
        <v>140</v>
      </c>
      <c r="H18" s="149">
        <f>'G-2'!F16</f>
        <v>89</v>
      </c>
      <c r="I18" s="149">
        <f>'G-2'!F17</f>
        <v>92.5</v>
      </c>
      <c r="J18" s="149">
        <f>'G-2'!F18</f>
        <v>84</v>
      </c>
      <c r="K18" s="149">
        <f>'G-2'!F19</f>
        <v>69.5</v>
      </c>
      <c r="L18" s="150"/>
      <c r="M18" s="149">
        <f>'G-2'!F20</f>
        <v>44</v>
      </c>
      <c r="N18" s="149">
        <f>'G-2'!F21</f>
        <v>53.5</v>
      </c>
      <c r="O18" s="149">
        <f>'G-2'!F22</f>
        <v>59.5</v>
      </c>
      <c r="P18" s="149">
        <f>'G-2'!M10</f>
        <v>66</v>
      </c>
      <c r="Q18" s="149">
        <f>'G-2'!M11</f>
        <v>59</v>
      </c>
      <c r="R18" s="149">
        <f>'G-2'!M12</f>
        <v>77</v>
      </c>
      <c r="S18" s="149">
        <f>'G-2'!M13</f>
        <v>68.5</v>
      </c>
      <c r="T18" s="149">
        <f>'G-2'!M14</f>
        <v>64.5</v>
      </c>
      <c r="U18" s="149">
        <f>'G-2'!M15</f>
        <v>64</v>
      </c>
      <c r="V18" s="149">
        <f>'G-2'!M16</f>
        <v>82</v>
      </c>
      <c r="W18" s="149">
        <f>'G-2'!M17</f>
        <v>72.5</v>
      </c>
      <c r="X18" s="149">
        <f>'G-2'!M18</f>
        <v>81</v>
      </c>
      <c r="Y18" s="149">
        <f>'G-2'!M19</f>
        <v>63</v>
      </c>
      <c r="Z18" s="149">
        <f>'G-2'!M20</f>
        <v>81</v>
      </c>
      <c r="AA18" s="149">
        <f>'G-2'!M21</f>
        <v>73</v>
      </c>
      <c r="AB18" s="149">
        <f>'G-2'!M22</f>
        <v>69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475.5</v>
      </c>
      <c r="AV18" s="101">
        <f t="shared" si="6"/>
        <v>445.5</v>
      </c>
      <c r="AW18" s="101">
        <f t="shared" si="6"/>
        <v>465.5</v>
      </c>
      <c r="AX18" s="101">
        <f t="shared" si="6"/>
        <v>436</v>
      </c>
      <c r="AY18" s="101">
        <f t="shared" si="6"/>
        <v>415</v>
      </c>
      <c r="AZ18" s="101">
        <f t="shared" si="6"/>
        <v>405.5</v>
      </c>
      <c r="BA18" s="101">
        <f t="shared" si="6"/>
        <v>335</v>
      </c>
      <c r="BB18" s="101"/>
      <c r="BC18" s="101"/>
      <c r="BD18" s="101"/>
      <c r="BE18" s="101">
        <f t="shared" ref="BE18:BQ18" si="7">P19</f>
        <v>223</v>
      </c>
      <c r="BF18" s="101">
        <f t="shared" si="7"/>
        <v>238</v>
      </c>
      <c r="BG18" s="101">
        <f t="shared" si="7"/>
        <v>261.5</v>
      </c>
      <c r="BH18" s="101">
        <f t="shared" si="7"/>
        <v>270.5</v>
      </c>
      <c r="BI18" s="101">
        <f t="shared" si="7"/>
        <v>269</v>
      </c>
      <c r="BJ18" s="101">
        <f t="shared" si="7"/>
        <v>274</v>
      </c>
      <c r="BK18" s="101">
        <f t="shared" si="7"/>
        <v>279</v>
      </c>
      <c r="BL18" s="101">
        <f t="shared" si="7"/>
        <v>283</v>
      </c>
      <c r="BM18" s="101">
        <f t="shared" si="7"/>
        <v>299.5</v>
      </c>
      <c r="BN18" s="101">
        <f t="shared" si="7"/>
        <v>298.5</v>
      </c>
      <c r="BO18" s="101">
        <f t="shared" si="7"/>
        <v>297.5</v>
      </c>
      <c r="BP18" s="101">
        <f t="shared" si="7"/>
        <v>298</v>
      </c>
      <c r="BQ18" s="101">
        <f t="shared" si="7"/>
        <v>286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475.5</v>
      </c>
      <c r="F19" s="149">
        <f t="shared" ref="F19:K19" si="9">C18+D18+E18+F18</f>
        <v>445.5</v>
      </c>
      <c r="G19" s="149">
        <f t="shared" si="9"/>
        <v>465.5</v>
      </c>
      <c r="H19" s="149">
        <f t="shared" si="9"/>
        <v>436</v>
      </c>
      <c r="I19" s="149">
        <f t="shared" si="9"/>
        <v>415</v>
      </c>
      <c r="J19" s="149">
        <f t="shared" si="9"/>
        <v>405.5</v>
      </c>
      <c r="K19" s="149">
        <f t="shared" si="9"/>
        <v>335</v>
      </c>
      <c r="L19" s="150"/>
      <c r="M19" s="149"/>
      <c r="N19" s="149"/>
      <c r="O19" s="149"/>
      <c r="P19" s="149">
        <f>M18+N18+O18+P18</f>
        <v>223</v>
      </c>
      <c r="Q19" s="149">
        <f t="shared" ref="Q19:AB19" si="10">N18+O18+P18+Q18</f>
        <v>238</v>
      </c>
      <c r="R19" s="149">
        <f t="shared" si="10"/>
        <v>261.5</v>
      </c>
      <c r="S19" s="149">
        <f t="shared" si="10"/>
        <v>270.5</v>
      </c>
      <c r="T19" s="149">
        <f t="shared" si="10"/>
        <v>269</v>
      </c>
      <c r="U19" s="149">
        <f t="shared" si="10"/>
        <v>274</v>
      </c>
      <c r="V19" s="149">
        <f t="shared" si="10"/>
        <v>279</v>
      </c>
      <c r="W19" s="149">
        <f t="shared" si="10"/>
        <v>283</v>
      </c>
      <c r="X19" s="149">
        <f t="shared" si="10"/>
        <v>299.5</v>
      </c>
      <c r="Y19" s="149">
        <f t="shared" si="10"/>
        <v>298.5</v>
      </c>
      <c r="Z19" s="149">
        <f t="shared" si="10"/>
        <v>297.5</v>
      </c>
      <c r="AA19" s="149">
        <f t="shared" si="10"/>
        <v>298</v>
      </c>
      <c r="AB19" s="149">
        <f t="shared" si="10"/>
        <v>286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0.94023904382470125</v>
      </c>
      <c r="H20" s="152"/>
      <c r="I20" s="152" t="s">
        <v>109</v>
      </c>
      <c r="J20" s="153">
        <f>DIRECCIONALIDAD!J21/100</f>
        <v>5.9760956175298807E-2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0.96830985915492962</v>
      </c>
      <c r="V20" s="152"/>
      <c r="W20" s="152"/>
      <c r="X20" s="152"/>
      <c r="Y20" s="152" t="s">
        <v>109</v>
      </c>
      <c r="Z20" s="153">
        <f>DIRECCIONALIDAD!J24/100</f>
        <v>3.1690140845070422E-2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497</v>
      </c>
      <c r="AV20" s="92">
        <f t="shared" si="15"/>
        <v>459</v>
      </c>
      <c r="AW20" s="92">
        <f t="shared" si="15"/>
        <v>471</v>
      </c>
      <c r="AX20" s="92">
        <f t="shared" si="15"/>
        <v>473</v>
      </c>
      <c r="AY20" s="92">
        <f t="shared" si="15"/>
        <v>479</v>
      </c>
      <c r="AZ20" s="92">
        <f t="shared" si="15"/>
        <v>485.5</v>
      </c>
      <c r="BA20" s="92">
        <f t="shared" si="15"/>
        <v>456.5</v>
      </c>
      <c r="BB20" s="92"/>
      <c r="BC20" s="92"/>
      <c r="BD20" s="92"/>
      <c r="BE20" s="92">
        <f t="shared" ref="BE20:BQ20" si="16">P24</f>
        <v>422</v>
      </c>
      <c r="BF20" s="92">
        <f t="shared" si="16"/>
        <v>439.5</v>
      </c>
      <c r="BG20" s="92">
        <f t="shared" si="16"/>
        <v>482</v>
      </c>
      <c r="BH20" s="92">
        <f t="shared" si="16"/>
        <v>487</v>
      </c>
      <c r="BI20" s="92">
        <f t="shared" si="16"/>
        <v>501</v>
      </c>
      <c r="BJ20" s="92">
        <f t="shared" si="16"/>
        <v>508.5</v>
      </c>
      <c r="BK20" s="92">
        <f t="shared" si="16"/>
        <v>489</v>
      </c>
      <c r="BL20" s="92">
        <f t="shared" si="16"/>
        <v>431.5</v>
      </c>
      <c r="BM20" s="92">
        <f t="shared" si="16"/>
        <v>405.5</v>
      </c>
      <c r="BN20" s="92">
        <f t="shared" si="16"/>
        <v>393</v>
      </c>
      <c r="BO20" s="92">
        <f t="shared" si="16"/>
        <v>386</v>
      </c>
      <c r="BP20" s="92">
        <f t="shared" si="16"/>
        <v>427.5</v>
      </c>
      <c r="BQ20" s="92">
        <f t="shared" si="16"/>
        <v>426.5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152</v>
      </c>
      <c r="B21" s="162">
        <f>MAX(B19:K19)</f>
        <v>475.5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447.08366533864546</v>
      </c>
      <c r="H21" s="152"/>
      <c r="I21" s="152" t="s">
        <v>109</v>
      </c>
      <c r="J21" s="163">
        <f>+B21*J20</f>
        <v>28.416334661354583</v>
      </c>
      <c r="K21" s="154"/>
      <c r="L21" s="148"/>
      <c r="M21" s="162">
        <f>MAX(M19:AB19)</f>
        <v>299.5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290.00880281690144</v>
      </c>
      <c r="V21" s="152"/>
      <c r="W21" s="152"/>
      <c r="X21" s="152"/>
      <c r="Y21" s="152" t="s">
        <v>109</v>
      </c>
      <c r="Z21" s="164">
        <f>+M21*Z20</f>
        <v>9.4911971830985919</v>
      </c>
      <c r="AA21" s="152"/>
      <c r="AB21" s="154"/>
      <c r="AC21" s="148"/>
      <c r="AD21" s="162">
        <f>MAX(AD19:AO19)</f>
        <v>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0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1230.5</v>
      </c>
      <c r="AV22" s="92">
        <f t="shared" si="18"/>
        <v>1157.5</v>
      </c>
      <c r="AW22" s="92">
        <f t="shared" si="18"/>
        <v>1218.5</v>
      </c>
      <c r="AX22" s="92">
        <f t="shared" si="18"/>
        <v>1208.5</v>
      </c>
      <c r="AY22" s="92">
        <f t="shared" si="18"/>
        <v>1195</v>
      </c>
      <c r="AZ22" s="92">
        <f t="shared" si="18"/>
        <v>1216</v>
      </c>
      <c r="BA22" s="92">
        <f t="shared" si="18"/>
        <v>1112</v>
      </c>
      <c r="BB22" s="92"/>
      <c r="BC22" s="92"/>
      <c r="BD22" s="92"/>
      <c r="BE22" s="92">
        <f t="shared" ref="BE22:BQ22" si="19">P33</f>
        <v>982.5</v>
      </c>
      <c r="BF22" s="92">
        <f t="shared" si="19"/>
        <v>1018.5</v>
      </c>
      <c r="BG22" s="92">
        <f t="shared" si="19"/>
        <v>1088.5</v>
      </c>
      <c r="BH22" s="92">
        <f t="shared" si="19"/>
        <v>1119</v>
      </c>
      <c r="BI22" s="92">
        <f t="shared" si="19"/>
        <v>1182</v>
      </c>
      <c r="BJ22" s="92">
        <f t="shared" si="19"/>
        <v>1218.5</v>
      </c>
      <c r="BK22" s="92">
        <f t="shared" si="19"/>
        <v>1219.5</v>
      </c>
      <c r="BL22" s="92">
        <f t="shared" si="19"/>
        <v>1154.5</v>
      </c>
      <c r="BM22" s="92">
        <f t="shared" si="19"/>
        <v>1111.5</v>
      </c>
      <c r="BN22" s="92">
        <f t="shared" si="19"/>
        <v>1061</v>
      </c>
      <c r="BO22" s="92">
        <f t="shared" si="19"/>
        <v>1046</v>
      </c>
      <c r="BP22" s="92">
        <f t="shared" si="19"/>
        <v>1081</v>
      </c>
      <c r="BQ22" s="92">
        <f t="shared" si="19"/>
        <v>1060</v>
      </c>
      <c r="BR22" s="92"/>
      <c r="BS22" s="92"/>
      <c r="BT22" s="92"/>
      <c r="BU22" s="92">
        <f t="shared" ref="BU22:CC22" si="20">AG33</f>
        <v>0</v>
      </c>
      <c r="BV22" s="92">
        <f t="shared" si="20"/>
        <v>0</v>
      </c>
      <c r="BW22" s="92">
        <f t="shared" si="20"/>
        <v>0</v>
      </c>
      <c r="BX22" s="92">
        <f t="shared" si="20"/>
        <v>0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139.5</v>
      </c>
      <c r="C23" s="149">
        <f>'G-3'!F11</f>
        <v>119.5</v>
      </c>
      <c r="D23" s="149">
        <f>'G-3'!F12</f>
        <v>106</v>
      </c>
      <c r="E23" s="149">
        <f>'G-3'!F13</f>
        <v>132</v>
      </c>
      <c r="F23" s="149">
        <f>'G-3'!F14</f>
        <v>101.5</v>
      </c>
      <c r="G23" s="149">
        <f>'G-3'!F15</f>
        <v>131.5</v>
      </c>
      <c r="H23" s="149">
        <f>'G-3'!F16</f>
        <v>108</v>
      </c>
      <c r="I23" s="149">
        <f>'G-3'!F17</f>
        <v>138</v>
      </c>
      <c r="J23" s="149">
        <f>'G-3'!F18</f>
        <v>108</v>
      </c>
      <c r="K23" s="149">
        <f>'G-3'!F19</f>
        <v>102.5</v>
      </c>
      <c r="L23" s="150"/>
      <c r="M23" s="149">
        <f>'G-3'!F20</f>
        <v>89.5</v>
      </c>
      <c r="N23" s="149">
        <f>'G-3'!F21</f>
        <v>89</v>
      </c>
      <c r="O23" s="149">
        <f>'G-3'!F22</f>
        <v>130</v>
      </c>
      <c r="P23" s="149">
        <f>'G-3'!M10</f>
        <v>113.5</v>
      </c>
      <c r="Q23" s="149">
        <f>'G-3'!M11</f>
        <v>107</v>
      </c>
      <c r="R23" s="149">
        <f>'G-3'!M12</f>
        <v>131.5</v>
      </c>
      <c r="S23" s="149">
        <f>'G-3'!M13</f>
        <v>135</v>
      </c>
      <c r="T23" s="149">
        <f>'G-3'!M14</f>
        <v>127.5</v>
      </c>
      <c r="U23" s="149">
        <f>'G-3'!M15</f>
        <v>114.5</v>
      </c>
      <c r="V23" s="149">
        <f>'G-3'!M16</f>
        <v>112</v>
      </c>
      <c r="W23" s="149">
        <f>'G-3'!M17</f>
        <v>77.5</v>
      </c>
      <c r="X23" s="149">
        <f>'G-3'!M18</f>
        <v>101.5</v>
      </c>
      <c r="Y23" s="149">
        <f>'G-3'!M19</f>
        <v>102</v>
      </c>
      <c r="Z23" s="149">
        <f>'G-3'!M20</f>
        <v>105</v>
      </c>
      <c r="AA23" s="149">
        <f>'G-3'!M21</f>
        <v>119</v>
      </c>
      <c r="AB23" s="149">
        <f>'G-3'!M22</f>
        <v>100.5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497</v>
      </c>
      <c r="F24" s="149">
        <f t="shared" ref="F24:K24" si="21">C23+D23+E23+F23</f>
        <v>459</v>
      </c>
      <c r="G24" s="149">
        <f t="shared" si="21"/>
        <v>471</v>
      </c>
      <c r="H24" s="149">
        <f t="shared" si="21"/>
        <v>473</v>
      </c>
      <c r="I24" s="149">
        <f t="shared" si="21"/>
        <v>479</v>
      </c>
      <c r="J24" s="149">
        <f t="shared" si="21"/>
        <v>485.5</v>
      </c>
      <c r="K24" s="149">
        <f t="shared" si="21"/>
        <v>456.5</v>
      </c>
      <c r="L24" s="150"/>
      <c r="M24" s="149"/>
      <c r="N24" s="149"/>
      <c r="O24" s="149"/>
      <c r="P24" s="149">
        <f>M23+N23+O23+P23</f>
        <v>422</v>
      </c>
      <c r="Q24" s="149">
        <f t="shared" ref="Q24:AB24" si="22">N23+O23+P23+Q23</f>
        <v>439.5</v>
      </c>
      <c r="R24" s="149">
        <f t="shared" si="22"/>
        <v>482</v>
      </c>
      <c r="S24" s="149">
        <f t="shared" si="22"/>
        <v>487</v>
      </c>
      <c r="T24" s="149">
        <f t="shared" si="22"/>
        <v>501</v>
      </c>
      <c r="U24" s="149">
        <f t="shared" si="22"/>
        <v>508.5</v>
      </c>
      <c r="V24" s="149">
        <f t="shared" si="22"/>
        <v>489</v>
      </c>
      <c r="W24" s="149">
        <f t="shared" si="22"/>
        <v>431.5</v>
      </c>
      <c r="X24" s="149">
        <f t="shared" si="22"/>
        <v>405.5</v>
      </c>
      <c r="Y24" s="149">
        <f t="shared" si="22"/>
        <v>393</v>
      </c>
      <c r="Z24" s="149">
        <f t="shared" si="22"/>
        <v>386</v>
      </c>
      <c r="AA24" s="149">
        <f t="shared" si="22"/>
        <v>427.5</v>
      </c>
      <c r="AB24" s="149">
        <f t="shared" si="22"/>
        <v>426.5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3.0660377358490566E-2</v>
      </c>
      <c r="E25" s="152"/>
      <c r="F25" s="152" t="s">
        <v>108</v>
      </c>
      <c r="G25" s="153">
        <f>DIRECCIONALIDAD!J29/100</f>
        <v>0.94103773584905648</v>
      </c>
      <c r="H25" s="152"/>
      <c r="I25" s="152" t="s">
        <v>109</v>
      </c>
      <c r="J25" s="153">
        <f>DIRECCIONALIDAD!J30/100</f>
        <v>2.8301886792452834E-2</v>
      </c>
      <c r="K25" s="154"/>
      <c r="L25" s="148"/>
      <c r="M25" s="151"/>
      <c r="N25" s="152"/>
      <c r="O25" s="152" t="s">
        <v>107</v>
      </c>
      <c r="P25" s="153">
        <f>DIRECCIONALIDAD!J31/100</f>
        <v>5.9225512528473807E-2</v>
      </c>
      <c r="Q25" s="152"/>
      <c r="R25" s="152"/>
      <c r="S25" s="152"/>
      <c r="T25" s="152" t="s">
        <v>108</v>
      </c>
      <c r="U25" s="153">
        <f>DIRECCIONALIDAD!J32/100</f>
        <v>0.91571753986332571</v>
      </c>
      <c r="V25" s="152"/>
      <c r="W25" s="152"/>
      <c r="X25" s="152"/>
      <c r="Y25" s="152" t="s">
        <v>109</v>
      </c>
      <c r="Z25" s="153">
        <f>DIRECCIONALIDAD!J33/100</f>
        <v>2.5056947608200451E-2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</v>
      </c>
      <c r="AL25" s="152"/>
      <c r="AM25" s="152"/>
      <c r="AN25" s="152" t="s">
        <v>109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497</v>
      </c>
      <c r="C26" s="152" t="s">
        <v>107</v>
      </c>
      <c r="D26" s="163">
        <f>+B26*D25</f>
        <v>15.238207547169811</v>
      </c>
      <c r="E26" s="152"/>
      <c r="F26" s="152" t="s">
        <v>108</v>
      </c>
      <c r="G26" s="163">
        <f>+B26*G25</f>
        <v>467.69575471698107</v>
      </c>
      <c r="H26" s="152"/>
      <c r="I26" s="152" t="s">
        <v>109</v>
      </c>
      <c r="J26" s="163">
        <f>+B26*J25</f>
        <v>14.066037735849058</v>
      </c>
      <c r="K26" s="154"/>
      <c r="L26" s="148"/>
      <c r="M26" s="162">
        <f>MAX(M24:AB24)</f>
        <v>508.5</v>
      </c>
      <c r="N26" s="152"/>
      <c r="O26" s="152" t="s">
        <v>107</v>
      </c>
      <c r="P26" s="164">
        <f>+M26*P25</f>
        <v>30.116173120728931</v>
      </c>
      <c r="Q26" s="152"/>
      <c r="R26" s="152"/>
      <c r="S26" s="152"/>
      <c r="T26" s="152" t="s">
        <v>108</v>
      </c>
      <c r="U26" s="164">
        <f>+M26*U25</f>
        <v>465.64236902050112</v>
      </c>
      <c r="V26" s="152"/>
      <c r="W26" s="152"/>
      <c r="X26" s="152"/>
      <c r="Y26" s="152" t="s">
        <v>109</v>
      </c>
      <c r="Z26" s="164">
        <f>+M26*Z25</f>
        <v>12.74145785876993</v>
      </c>
      <c r="AA26" s="152"/>
      <c r="AB26" s="154"/>
      <c r="AC26" s="148"/>
      <c r="AD26" s="162">
        <f>MAX(AD24:AO24)</f>
        <v>0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0</v>
      </c>
      <c r="AL26" s="152"/>
      <c r="AM26" s="152"/>
      <c r="AN26" s="152" t="s">
        <v>109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320</v>
      </c>
      <c r="C32" s="149">
        <f t="shared" ref="C32:K32" si="24">C13+C18+C23+C28</f>
        <v>301.5</v>
      </c>
      <c r="D32" s="149">
        <f t="shared" si="24"/>
        <v>301.5</v>
      </c>
      <c r="E32" s="149">
        <f t="shared" si="24"/>
        <v>307.5</v>
      </c>
      <c r="F32" s="149">
        <f t="shared" si="24"/>
        <v>247</v>
      </c>
      <c r="G32" s="149">
        <f t="shared" si="24"/>
        <v>362.5</v>
      </c>
      <c r="H32" s="149">
        <f t="shared" si="24"/>
        <v>291.5</v>
      </c>
      <c r="I32" s="149">
        <f t="shared" si="24"/>
        <v>294</v>
      </c>
      <c r="J32" s="149">
        <f t="shared" si="24"/>
        <v>268</v>
      </c>
      <c r="K32" s="149">
        <f t="shared" si="24"/>
        <v>258.5</v>
      </c>
      <c r="L32" s="150"/>
      <c r="M32" s="149">
        <f>M13+M18+M23+M28</f>
        <v>223.5</v>
      </c>
      <c r="N32" s="149">
        <f t="shared" ref="N32:AB32" si="25">N13+N18+N23+N28</f>
        <v>226.5</v>
      </c>
      <c r="O32" s="149">
        <f t="shared" si="25"/>
        <v>281</v>
      </c>
      <c r="P32" s="149">
        <f t="shared" si="25"/>
        <v>251.5</v>
      </c>
      <c r="Q32" s="149">
        <f t="shared" si="25"/>
        <v>259.5</v>
      </c>
      <c r="R32" s="149">
        <f t="shared" si="25"/>
        <v>296.5</v>
      </c>
      <c r="S32" s="149">
        <f t="shared" si="25"/>
        <v>311.5</v>
      </c>
      <c r="T32" s="149">
        <f t="shared" si="25"/>
        <v>314.5</v>
      </c>
      <c r="U32" s="149">
        <f t="shared" si="25"/>
        <v>296</v>
      </c>
      <c r="V32" s="149">
        <f t="shared" si="25"/>
        <v>297.5</v>
      </c>
      <c r="W32" s="149">
        <f t="shared" si="25"/>
        <v>246.5</v>
      </c>
      <c r="X32" s="149">
        <f t="shared" si="25"/>
        <v>271.5</v>
      </c>
      <c r="Y32" s="149">
        <f t="shared" si="25"/>
        <v>245.5</v>
      </c>
      <c r="Z32" s="149">
        <f t="shared" si="25"/>
        <v>282.5</v>
      </c>
      <c r="AA32" s="149">
        <f t="shared" si="25"/>
        <v>281.5</v>
      </c>
      <c r="AB32" s="149">
        <f t="shared" si="25"/>
        <v>250.5</v>
      </c>
      <c r="AC32" s="150"/>
      <c r="AD32" s="149">
        <f>AD13+AD18+AD23+AD28</f>
        <v>0</v>
      </c>
      <c r="AE32" s="149">
        <f t="shared" ref="AE32:AO32" si="26">AE13+AE18+AE23+AE28</f>
        <v>0</v>
      </c>
      <c r="AF32" s="149">
        <f t="shared" si="26"/>
        <v>0</v>
      </c>
      <c r="AG32" s="149">
        <f t="shared" si="26"/>
        <v>0</v>
      </c>
      <c r="AH32" s="149">
        <f t="shared" si="26"/>
        <v>0</v>
      </c>
      <c r="AI32" s="149">
        <f t="shared" si="26"/>
        <v>0</v>
      </c>
      <c r="AJ32" s="149">
        <f t="shared" si="26"/>
        <v>0</v>
      </c>
      <c r="AK32" s="149">
        <f t="shared" si="26"/>
        <v>0</v>
      </c>
      <c r="AL32" s="149">
        <f t="shared" si="26"/>
        <v>0</v>
      </c>
      <c r="AM32" s="149">
        <f t="shared" si="26"/>
        <v>0</v>
      </c>
      <c r="AN32" s="149">
        <f t="shared" si="26"/>
        <v>0</v>
      </c>
      <c r="AO32" s="149">
        <f t="shared" si="26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1230.5</v>
      </c>
      <c r="F33" s="149">
        <f t="shared" ref="F33:K33" si="27">C32+D32+E32+F32</f>
        <v>1157.5</v>
      </c>
      <c r="G33" s="149">
        <f t="shared" si="27"/>
        <v>1218.5</v>
      </c>
      <c r="H33" s="149">
        <f t="shared" si="27"/>
        <v>1208.5</v>
      </c>
      <c r="I33" s="149">
        <f t="shared" si="27"/>
        <v>1195</v>
      </c>
      <c r="J33" s="149">
        <f t="shared" si="27"/>
        <v>1216</v>
      </c>
      <c r="K33" s="149">
        <f t="shared" si="27"/>
        <v>1112</v>
      </c>
      <c r="L33" s="150"/>
      <c r="M33" s="149"/>
      <c r="N33" s="149"/>
      <c r="O33" s="149"/>
      <c r="P33" s="149">
        <f>M32+N32+O32+P32</f>
        <v>982.5</v>
      </c>
      <c r="Q33" s="149">
        <f t="shared" ref="Q33:AB33" si="28">N32+O32+P32+Q32</f>
        <v>1018.5</v>
      </c>
      <c r="R33" s="149">
        <f t="shared" si="28"/>
        <v>1088.5</v>
      </c>
      <c r="S33" s="149">
        <f t="shared" si="28"/>
        <v>1119</v>
      </c>
      <c r="T33" s="149">
        <f t="shared" si="28"/>
        <v>1182</v>
      </c>
      <c r="U33" s="149">
        <f t="shared" si="28"/>
        <v>1218.5</v>
      </c>
      <c r="V33" s="149">
        <f t="shared" si="28"/>
        <v>1219.5</v>
      </c>
      <c r="W33" s="149">
        <f t="shared" si="28"/>
        <v>1154.5</v>
      </c>
      <c r="X33" s="149">
        <f t="shared" si="28"/>
        <v>1111.5</v>
      </c>
      <c r="Y33" s="149">
        <f t="shared" si="28"/>
        <v>1061</v>
      </c>
      <c r="Z33" s="149">
        <f t="shared" si="28"/>
        <v>1046</v>
      </c>
      <c r="AA33" s="149">
        <f t="shared" si="28"/>
        <v>1081</v>
      </c>
      <c r="AB33" s="149">
        <f t="shared" si="28"/>
        <v>1060</v>
      </c>
      <c r="AC33" s="150"/>
      <c r="AD33" s="149"/>
      <c r="AE33" s="149"/>
      <c r="AF33" s="149"/>
      <c r="AG33" s="149">
        <f>AD32+AE32+AF32+AG32</f>
        <v>0</v>
      </c>
      <c r="AH33" s="149">
        <f t="shared" ref="AH33:AO33" si="29">AE32+AF32+AG32+AH32</f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2016-07-18T16:30:28Z</cp:lastPrinted>
  <dcterms:created xsi:type="dcterms:W3CDTF">1998-04-02T13:38:56Z</dcterms:created>
  <dcterms:modified xsi:type="dcterms:W3CDTF">2017-03-03T15:12:13Z</dcterms:modified>
</cp:coreProperties>
</file>